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<sst xmlns="http://schemas.openxmlformats.org/spreadsheetml/2006/main" count="876" uniqueCount="309">
  <si>
    <t>Приложение  № 6</t>
  </si>
  <si>
    <t xml:space="preserve">к решению Думы городского округа </t>
  </si>
  <si>
    <t xml:space="preserve">от декабря 2021 г. № </t>
  </si>
  <si>
    <t xml:space="preserve">«Об утверждении  бюджета городского </t>
  </si>
  <si>
    <t>округа ЗАТО Свободный на 2022 год</t>
  </si>
  <si>
    <t>и плановый период 2023 и 2024 годов»</t>
  </si>
  <si>
    <t xml:space="preserve"> Свод расходов бюджета городского округа ЗАТО Свободный </t>
  </si>
  <si>
    <t>на 2022-2024 годы по разделам, подразделам, целевым статьям</t>
  </si>
  <si>
    <t>видам расходов бюджета</t>
  </si>
  <si>
    <t>тыс. руб.</t>
  </si>
  <si>
    <t>Номер строки</t>
  </si>
  <si>
    <t>Наименование раздела, подраздела, целевой статьи или вида расхода</t>
  </si>
  <si>
    <t xml:space="preserve">Код раздела, подраздела классификации расходов  бюджета  </t>
  </si>
  <si>
    <t xml:space="preserve">Код целевой статьи   классификации расходов  бюджета  </t>
  </si>
  <si>
    <t>Код вида  расходов  классификации расходов бюджета</t>
  </si>
  <si>
    <t>Общегосударственные вопросы</t>
  </si>
  <si>
    <t>01 00</t>
  </si>
  <si>
    <t>70 000 00000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</si>
  <si>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</si>
  <si>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</si>
  <si>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</si>
  <si>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70 001 00000</t>
  </si>
  <si>
    <t>Руководство и управление в сфере установленных функций</t>
  </si>
  <si>
    <t>Глава муниципального образования</t>
  </si>
  <si>
    <t>70 001 21100</t>
  </si>
  <si>
    <t>Расходы на выплаты персоналу  государственных (муниципальных) органов</t>
  </si>
  <si>
    <t xml:space="preserve">01 02 </t>
  </si>
  <si>
    <t>120</t>
  </si>
  <si>
    <t>Иные закупки товаров, работ и услуг для  обеспечения государственных (муниципальных) нужд</t>
  </si>
  <si>
    <t>240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</si>
  <si>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</si>
  <si>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</si>
  <si>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>00 000 00000</t>
  </si>
  <si>
    <t>01 03</t>
  </si>
  <si>
    <t>70 002 00000</t>
  </si>
  <si>
    <t>Центральный аппарат</t>
  </si>
  <si>
    <t>70 002 21200</t>
  </si>
  <si>
    <t>Депутаты представительного органа муниципального образования</t>
  </si>
  <si>
    <t>70 004 21300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</si>
  <si>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</si>
  <si>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</si>
  <si>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 xml:space="preserve">01 04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</si>
  <si>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</si>
  <si>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</si>
  <si>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Судебная система</t>
  </si>
  <si>
    <t>01 05</t>
  </si>
  <si>
    <t>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</si>
  <si>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70 018 51200</t>
  </si>
  <si>
    <t>Резервные фонды</t>
  </si>
  <si>
    <t>01 11</t>
  </si>
  <si>
    <t>Резервные фонды местных администраций</t>
  </si>
  <si>
    <t>70 005 20705</t>
  </si>
  <si>
    <t>Резервные средства</t>
  </si>
  <si>
    <t>870</t>
  </si>
  <si>
    <t>Другие общегосударственные вопросы</t>
  </si>
  <si>
    <t>01 13</t>
  </si>
  <si>
    <t>Муниципальная программа "Совершенствование социально-экономической политики и эффективности муниципального управления"</t>
  </si>
  <si>
    <t xml:space="preserve">01 13 </t>
  </si>
  <si>
    <t>03 000 00000</t>
  </si>
  <si>
    <t>000 </t>
  </si>
  <si>
    <t>Подпрограмма "Управление муниципальной собственностью"</t>
  </si>
  <si>
    <t>03 200 00000</t>
  </si>
  <si>
    <t>Иные закупки товаров, работ и услуг для  обеспечения государственных (муниципальных) нужд (БТИ,охрана)</t>
  </si>
  <si>
    <t>03 200 20110</t>
  </si>
  <si>
    <t>Подпрограмма "Развитие информационного общества"</t>
  </si>
  <si>
    <t>03 300 00000</t>
  </si>
  <si>
    <t>03 300 21011</t>
  </si>
  <si>
    <t>Субсидии бюджетным учреждениям</t>
  </si>
  <si>
    <t>03 300 20011</t>
  </si>
  <si>
    <t>610</t>
  </si>
  <si>
    <t>Подпрограмма "Создание условий для обеспечения выполнения функций органами местного самоуправления"</t>
  </si>
  <si>
    <t>03 400 00000</t>
  </si>
  <si>
    <t>03 400 21110</t>
  </si>
  <si>
    <t>Выполнение других обязательств государства</t>
  </si>
  <si>
    <t>70 006 20180</t>
  </si>
  <si>
    <t>Социальные выплаты гражданам, кроме публичных нормативных выплат</t>
  </si>
  <si>
    <t>320</t>
  </si>
  <si>
    <t>70 003 20130</t>
  </si>
  <si>
    <t>Уплата налогов, сборов и иных платежей</t>
  </si>
  <si>
    <t>850</t>
  </si>
  <si>
    <t>Административно-хозяйственная служба</t>
  </si>
  <si>
    <t>Расходы на выплаты персоналу  казенных учреждений</t>
  </si>
  <si>
    <t>03 400 20093</t>
  </si>
  <si>
    <t>110</t>
  </si>
  <si>
    <t>Служба муниципального заказа</t>
  </si>
  <si>
    <t>03 400 20094</t>
  </si>
  <si>
    <t>Субвенции местным бюджетам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</si>
  <si>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70 010 41100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</si>
  <si>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</si>
  <si>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70 011 41200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</si>
  <si>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</si>
  <si>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</si>
  <si>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</si>
  <si>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</si>
  <si>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Субвенции местным бюджетам на осуществление государственных полномочий Российской Федерации по первичному воинскому учету на территориях, где отсутствуют военные комиссариаты</t>
  </si>
  <si>
    <t>02 03</t>
  </si>
  <si>
    <t>70 012 51180</t>
  </si>
  <si>
    <t>Национальная безопасность и правоохранительная деятельность</t>
  </si>
  <si>
    <t>03 00</t>
  </si>
  <si>
    <t xml:space="preserve">Муниципальная программа "Безопасный город" </t>
  </si>
  <si>
    <t>03 09</t>
  </si>
  <si>
    <t>11 000 00000</t>
  </si>
  <si>
    <t>Подпрограмма "Развитие гражданской обороны"</t>
  </si>
  <si>
    <t xml:space="preserve">03 09 </t>
  </si>
  <si>
    <t>11 100 00000</t>
  </si>
  <si>
    <t>11 100 20218</t>
  </si>
  <si>
    <t>Подпрограмма "Защита населения от чрезвычайных ситуаций природного и техногенного характера"</t>
  </si>
  <si>
    <t>11 200 00000</t>
  </si>
  <si>
    <t>11 200 20791</t>
  </si>
  <si>
    <t>11 200 20517</t>
  </si>
  <si>
    <t>Подпрограмма "Обеспечение пожарной безопасности"</t>
  </si>
  <si>
    <t>03 10</t>
  </si>
  <si>
    <t>11 300 00000</t>
  </si>
  <si>
    <t>11 300 20505</t>
  </si>
  <si>
    <t>Другие вопросы в области национальной безопасности и правоохранительной деятельности</t>
  </si>
  <si>
    <t>03 14</t>
  </si>
  <si>
    <t>Подпрограмма "Профилактика правонарушений"</t>
  </si>
  <si>
    <t>11 400 00000</t>
  </si>
  <si>
    <t>11 400 20517</t>
  </si>
  <si>
    <t>Подпрограмма "Профилактика безопасности дорожного движения"</t>
  </si>
  <si>
    <t>11 500 00000</t>
  </si>
  <si>
    <t>11 500 20315</t>
  </si>
  <si>
    <t>Подпрограмма "Профилактика терроризма, экстремизма и гармонизации межэтнических отношений"</t>
  </si>
  <si>
    <t>11 600 00000</t>
  </si>
  <si>
    <t>11 600 20517</t>
  </si>
  <si>
    <t>Национальная  экономика</t>
  </si>
  <si>
    <t>04 00</t>
  </si>
  <si>
    <t>Сельское хозяйство и рыболовство</t>
  </si>
  <si>
    <t>04 05</t>
  </si>
  <si>
    <t>Программа "Развитие городского хозяйства"</t>
  </si>
  <si>
    <t>46 000 00000</t>
  </si>
  <si>
    <t>Подпрограмма "Формирование современной городской среды"</t>
  </si>
  <si>
    <t>46 300 00000</t>
  </si>
  <si>
    <t>Иные закупки товаров, работ и услуг для  обеспечения государственных (муниципальных) нужд (отлов животных)</t>
  </si>
  <si>
    <t>46 300 42П00</t>
  </si>
  <si>
    <t>Водное хозяйство</t>
  </si>
  <si>
    <t>04 06</t>
  </si>
  <si>
    <t>Муниципальная программа "Безопасный город"</t>
  </si>
  <si>
    <t>11 200 20280</t>
  </si>
  <si>
    <t>Муниципальная программа "Развитие городского хозяйства"</t>
  </si>
  <si>
    <t>04 09</t>
  </si>
  <si>
    <t>Подпрограмма "Развитие дорожной деятельности"</t>
  </si>
  <si>
    <t>46 400 00000</t>
  </si>
  <si>
    <t>46 400 20315</t>
  </si>
  <si>
    <t>Муниципальная программа "Совершенствование социально-экономической политики и эффективности муниципального управления</t>
  </si>
  <si>
    <t>04 12</t>
  </si>
  <si>
    <t>Подпрограмма "Развитие субъектов малого и среднего предпринимательства"</t>
  </si>
  <si>
    <t>03 100 00000</t>
  </si>
  <si>
    <t>03 100 20501</t>
  </si>
  <si>
    <t>Жилищно-коммунальное хозяйство</t>
  </si>
  <si>
    <t>05 00</t>
  </si>
  <si>
    <t xml:space="preserve">05 01 </t>
  </si>
  <si>
    <t>Подпрограмма "Обеспечение качества условий проживания населения и улучшение жилищных условий"</t>
  </si>
  <si>
    <t>05 01</t>
  </si>
  <si>
    <t>46 100 00000</t>
  </si>
  <si>
    <t>Иные закупки товаров, работ и услуг для  обеспечения государственных (муниципальных) нужд (перечисления на счет Регионального оператора)</t>
  </si>
  <si>
    <t>46 100 20096</t>
  </si>
  <si>
    <t>Иные закупки товаров, работ и услуг для  обеспечения государственных (муниципальных) нужд  (капремонт жилого фонда)</t>
  </si>
  <si>
    <t>46 100 20350</t>
  </si>
  <si>
    <t>05 02</t>
  </si>
  <si>
    <t>Подпрограмма "Развитие коммунальной инфраструктуры"</t>
  </si>
  <si>
    <t xml:space="preserve">Иные закупки товаров, работ и услуг для  обеспечения государственных (муниципальных) нужд </t>
  </si>
  <si>
    <t>46 200 20351</t>
  </si>
  <si>
    <t xml:space="preserve">Исполнение государственных (муниципальных) гарантий без права регрессного требования </t>
  </si>
  <si>
    <t>840</t>
  </si>
  <si>
    <t xml:space="preserve">Бюджетные инвестиции </t>
  </si>
  <si>
    <t>46 200 20352</t>
  </si>
  <si>
    <t>410</t>
  </si>
  <si>
    <t>46 200 50101</t>
  </si>
  <si>
    <t>05 03</t>
  </si>
  <si>
    <t>46 300 20600</t>
  </si>
  <si>
    <t>Иные выплаты текущего характера физическим лицам</t>
  </si>
  <si>
    <t>350</t>
  </si>
  <si>
    <t>Другие вопросы в области жилищно-коммунального хозяйства</t>
  </si>
  <si>
    <t>05 05</t>
  </si>
  <si>
    <t xml:space="preserve"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</si>
  <si>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0505</t>
  </si>
  <si>
    <t>70 013 42700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</si>
  <si>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работ,услуг (Субсидии в целях возмещения затрат по организации похоронного дела в городском округе ЗАТО Свободный)</t>
  </si>
  <si>
    <t>70 019 20601</t>
  </si>
  <si>
    <t>810</t>
  </si>
  <si>
    <t>Образование</t>
  </si>
  <si>
    <t>07 00</t>
  </si>
  <si>
    <t>Муниципальная программа "Развитие образования в городском округе ЗАТО Свободный"</t>
  </si>
  <si>
    <t>12 000 00000</t>
  </si>
  <si>
    <t>Подпрограмма "Развитие дошкольного образования в городском округе ЗАТО Свободный"</t>
  </si>
  <si>
    <t>07 01</t>
  </si>
  <si>
    <t>12 100 00000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</si>
  <si>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</si>
  <si>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12 100 45100</t>
  </si>
  <si>
    <t>12 100 45110</t>
  </si>
  <si>
    <t>12 100 45120</t>
  </si>
  <si>
    <t>Обеспечение деятельности подведомственных учреждений</t>
  </si>
  <si>
    <t>12 100 20420</t>
  </si>
  <si>
    <t>Общее образование</t>
  </si>
  <si>
    <t>07 02</t>
  </si>
  <si>
    <t>Подпрограмма "Развитие общего образования в городском округе ЗАТО Свободный"</t>
  </si>
  <si>
    <t>12 200 00000</t>
  </si>
  <si>
    <t>12 200 20421</t>
  </si>
  <si>
    <t>Проведение антитеррористических мероприятий</t>
  </si>
  <si>
    <t>12 200 20430</t>
  </si>
  <si>
    <t xml:space="preserve">Субсидии бюджетным учреждениям </t>
  </si>
  <si>
    <t>Осуществление мероприятий по организации питания в  муниципальных общеобразовательных учреждениях</t>
  </si>
  <si>
    <t>12 200 S5400</t>
  </si>
  <si>
    <t>12 200 45400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</si>
  <si>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</si>
  <si>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0702</t>
  </si>
  <si>
    <t>12 200 45300</t>
  </si>
  <si>
    <t>12 200 45310</t>
  </si>
  <si>
    <t>12 200 45320</t>
  </si>
  <si>
    <t>Приобретение устройств дезинфекции и медицинского контроля в целях профилактики и устранения последствий распространения новой коронавирусной инфекции</t>
  </si>
  <si>
    <t>12 200 40900</t>
  </si>
  <si>
    <t>Организация бесплатного питания обучающихся, получающих начальное общее образование в государственных и муниципальных общеобразовательных организациях</t>
  </si>
  <si>
    <t>12 200 L3040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</si>
  <si>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организациях</t>
  </si>
  <si>
    <t>12 200 53030</t>
  </si>
  <si>
    <t>Подпрограмма "Развитие дополнительного образования в городском округе ЗАТО Свободный"</t>
  </si>
  <si>
    <t>07 03</t>
  </si>
  <si>
    <t>12 300 00000</t>
  </si>
  <si>
    <t>12 300 20423</t>
  </si>
  <si>
    <t>12 300 40900</t>
  </si>
  <si>
    <t>Молодежная политика и оздоровление детей</t>
  </si>
  <si>
    <t>07 07</t>
  </si>
  <si>
    <t>Муниципальная программа "Развитие культуры, спорта и молодежной политики в городском округе ЗАТО Свободный"</t>
  </si>
  <si>
    <t>14 000 00000</t>
  </si>
  <si>
    <t>Подпрограмма "Реализация молодежной политики в городском округе ЗАТО Свободный"</t>
  </si>
  <si>
    <t>14 300 00000</t>
  </si>
  <si>
    <t>14 300 20431</t>
  </si>
  <si>
    <t>Подпрограмма "Патриотическое воспитание детей и молодежи городского округа ЗАТО Свободный"</t>
  </si>
  <si>
    <t>14 400 00000</t>
  </si>
  <si>
    <t>14 400 20509</t>
  </si>
  <si>
    <t xml:space="preserve">Проведение мероприятий  по организации отдыха детей в каникулярное время </t>
  </si>
  <si>
    <t>Подпрограмма "Отдых и оздоровление детей городского округа ЗАТО Свободный"</t>
  </si>
  <si>
    <t>12 500 00000</t>
  </si>
  <si>
    <t xml:space="preserve"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</si>
  <si>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>12 500 45600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</si>
  <si>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</t>
  </si>
  <si>
    <t>12 500 45500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</si>
  <si>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(субсидии бюджетным учреждениям)</t>
  </si>
  <si>
    <t>12 500 S5600</t>
  </si>
  <si>
    <t>07 09</t>
  </si>
  <si>
    <t>Подпрограмма "Другие вопросы в области образования городского округа ЗАТО Свободный"</t>
  </si>
  <si>
    <t>12 400 00000</t>
  </si>
  <si>
    <t>12  400 20436</t>
  </si>
  <si>
    <t>0709</t>
  </si>
  <si>
    <t>1250045500</t>
  </si>
  <si>
    <t>08 00</t>
  </si>
  <si>
    <t>Подпрограмма "Развитие культуры в городском округе ЗАТО Свободный"</t>
  </si>
  <si>
    <t>08 01</t>
  </si>
  <si>
    <t>14 100 00000</t>
  </si>
  <si>
    <t>14 100 20440</t>
  </si>
  <si>
    <t>14 100 20450</t>
  </si>
  <si>
    <t>Здравоохранение</t>
  </si>
  <si>
    <t>09 00</t>
  </si>
  <si>
    <t>Муниципальная программа "Профилактика заболеваний и формирование здорового образа жизни"</t>
  </si>
  <si>
    <t>09 07</t>
  </si>
  <si>
    <t>13 000 00000</t>
  </si>
  <si>
    <t>Подпрограмма "Профилактика ВИЧ-инфекции</t>
  </si>
  <si>
    <t>13 100 00000</t>
  </si>
  <si>
    <t>13 100 20508</t>
  </si>
  <si>
    <t>Подпрограмма "Профилактика туберкулеза"</t>
  </si>
  <si>
    <t>13 200 00000</t>
  </si>
  <si>
    <t>13 200 20507</t>
  </si>
  <si>
    <t>Подпрограмма "Профилактика наркомании и алкоголизма"</t>
  </si>
  <si>
    <t>13 300 00000</t>
  </si>
  <si>
    <t>13 300 20503</t>
  </si>
  <si>
    <t>Подпрограмма "Профилактика иных заболеваний и формирование здорового образа жизни"</t>
  </si>
  <si>
    <t>13 400 00000</t>
  </si>
  <si>
    <t>13 400 20510</t>
  </si>
  <si>
    <t>Социальная политика</t>
  </si>
  <si>
    <t>10 00</t>
  </si>
  <si>
    <t>Пенсионное обеспечение</t>
  </si>
  <si>
    <t xml:space="preserve">10 01 </t>
  </si>
  <si>
    <t>70 007 20190</t>
  </si>
  <si>
    <t>Публичные нормативные выплаты гражданам</t>
  </si>
  <si>
    <t>310</t>
  </si>
  <si>
    <t>Социальное обеспечение населения</t>
  </si>
  <si>
    <t>10 03</t>
  </si>
  <si>
    <t xml:space="preserve">Субвенции местным бюджетам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</t>
  </si>
  <si>
    <t>70 014 52500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</si>
  <si>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</si>
  <si>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70 008 49100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</si>
  <si>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 на оплату жилого помещения и коммунальных услуг</t>
  </si>
  <si>
    <t>70 009 49200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</si>
  <si>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взноса на капитальный ремонт общего имущества в многоквартирном доме</t>
  </si>
  <si>
    <t>70 017 R4620</t>
  </si>
  <si>
    <t>Программа «Обеспечение жильем молодых семей на территории городского округа ЗАТО Свободный» на 2019-2021 годы</t>
  </si>
  <si>
    <t>15 100 20150</t>
  </si>
  <si>
    <t>Другие вопросы в области социальной политики</t>
  </si>
  <si>
    <t>10 06</t>
  </si>
  <si>
    <t>Муниципальная программа "Поддержка социально ориентированных некоммерческих организаций в городском округе ЗАТО Свободный на 2021-2029 годы"</t>
  </si>
  <si>
    <t>15 200 00000</t>
  </si>
  <si>
    <t>Субсидии некоммерческим организациям</t>
  </si>
  <si>
    <t>15 200 20100</t>
  </si>
  <si>
    <t>630</t>
  </si>
  <si>
    <t>00</t>
  </si>
  <si>
    <t>Осуществление государственного полномочия Свердловской области по предоставлению отдельным категориям граждан компенсации расходов  на оплату жилого помещения и коммунальных услуг</t>
  </si>
  <si>
    <t>Физическая культура и спорт</t>
  </si>
  <si>
    <t>11 00</t>
  </si>
  <si>
    <t>Программа "Развитие культуры, спорта и молодежной политики в городском округе ЗАТО Свободный"</t>
  </si>
  <si>
    <t>11 02</t>
  </si>
  <si>
    <t>Подпрограмма "Развитие физической культуры и спорта"</t>
  </si>
  <si>
    <t>14 200 00000</t>
  </si>
  <si>
    <t>14 200 20512</t>
  </si>
  <si>
    <t>Средства массовой информации</t>
  </si>
  <si>
    <t>12 00</t>
  </si>
  <si>
    <t>12 04</t>
  </si>
  <si>
    <t>03 300 20457</t>
  </si>
  <si>
    <t>ВСЕГО  РАСХОДОВ: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</si>
</sst>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@"/>
    <numFmt numFmtId="167" formatCode="#,##0.0"/>
    <numFmt numFmtId="168" formatCode="0.0"/>
  </numFmts>
  <fonts count="1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1">
    <xf numFmtId="164" fontId="0" fillId="0" borderId="0" xfId="0" applyAlignment="1">
      <alignment/>
    </xf>
    <xf numFmtId="165" fontId="2" fillId="0" borderId="0" xfId="0" applyNumberFormat="1" applyFont="1" applyFill="1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right" vertical="center"/>
    </xf>
    <xf numFmtId="164" fontId="0" fillId="0" borderId="0" xfId="0" applyFill="1" applyAlignment="1">
      <alignment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Border="1" applyAlignment="1">
      <alignment horizontal="right" vertical="center" wrapText="1"/>
    </xf>
    <xf numFmtId="164" fontId="2" fillId="0" borderId="0" xfId="0" applyFont="1" applyFill="1" applyAlignment="1">
      <alignment horizontal="right" wrapText="1"/>
    </xf>
    <xf numFmtId="165" fontId="4" fillId="0" borderId="0" xfId="0" applyNumberFormat="1" applyFont="1" applyFill="1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justify"/>
    </xf>
    <xf numFmtId="165" fontId="2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textRotation="90" wrapText="1"/>
    </xf>
    <xf numFmtId="164" fontId="5" fillId="0" borderId="1" xfId="0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center" textRotation="90" wrapText="1"/>
    </xf>
    <xf numFmtId="165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horizontal="center" vertical="top" wrapText="1"/>
    </xf>
    <xf numFmtId="164" fontId="0" fillId="0" borderId="0" xfId="0" applyFill="1" applyAlignment="1">
      <alignment horizontal="center"/>
    </xf>
    <xf numFmtId="164" fontId="3" fillId="0" borderId="1" xfId="0" applyFont="1" applyFill="1" applyBorder="1" applyAlignment="1">
      <alignment vertical="center" wrapText="1"/>
    </xf>
    <xf numFmtId="164" fontId="4" fillId="0" borderId="1" xfId="0" applyFont="1" applyFill="1" applyBorder="1" applyAlignment="1">
      <alignment horizontal="center" wrapText="1"/>
    </xf>
    <xf numFmtId="166" fontId="7" fillId="0" borderId="1" xfId="0" applyNumberFormat="1" applyFont="1" applyFill="1" applyBorder="1" applyAlignment="1">
      <alignment horizontal="center" wrapText="1"/>
    </xf>
    <xf numFmtId="167" fontId="4" fillId="0" borderId="1" xfId="0" applyNumberFormat="1" applyFont="1" applyFill="1" applyBorder="1" applyAlignment="1">
      <alignment/>
    </xf>
    <xf numFmtId="164" fontId="4" fillId="0" borderId="1" xfId="0" applyFont="1" applyFill="1" applyBorder="1" applyAlignment="1">
      <alignment vertical="center" wrapText="1"/>
    </xf>
    <xf numFmtId="164" fontId="7" fillId="0" borderId="1" xfId="0" applyFont="1" applyFill="1" applyBorder="1" applyAlignment="1">
      <alignment vertical="center" wrapText="1"/>
    </xf>
    <xf numFmtId="164" fontId="8" fillId="0" borderId="1" xfId="0" applyFont="1" applyFill="1" applyBorder="1" applyAlignment="1">
      <alignment vertical="center" wrapText="1"/>
    </xf>
    <xf numFmtId="164" fontId="2" fillId="0" borderId="1" xfId="0" applyFont="1" applyFill="1" applyBorder="1" applyAlignment="1">
      <alignment horizontal="center" wrapText="1"/>
    </xf>
    <xf numFmtId="166" fontId="8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/>
    </xf>
    <xf numFmtId="164" fontId="4" fillId="0" borderId="1" xfId="0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wrapText="1"/>
    </xf>
    <xf numFmtId="167" fontId="4" fillId="0" borderId="1" xfId="0" applyNumberFormat="1" applyFont="1" applyFill="1" applyBorder="1" applyAlignment="1">
      <alignment horizontal="right"/>
    </xf>
    <xf numFmtId="164" fontId="2" fillId="0" borderId="1" xfId="0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wrapText="1"/>
    </xf>
    <xf numFmtId="164" fontId="8" fillId="0" borderId="2" xfId="0" applyFont="1" applyFill="1" applyBorder="1" applyAlignment="1">
      <alignment vertical="center" wrapText="1"/>
    </xf>
    <xf numFmtId="167" fontId="2" fillId="0" borderId="2" xfId="0" applyNumberFormat="1" applyFont="1" applyFill="1" applyBorder="1" applyAlignment="1">
      <alignment/>
    </xf>
    <xf numFmtId="164" fontId="8" fillId="0" borderId="3" xfId="0" applyFont="1" applyFill="1" applyBorder="1" applyAlignment="1">
      <alignment vertical="center" wrapText="1"/>
    </xf>
    <xf numFmtId="167" fontId="4" fillId="0" borderId="1" xfId="0" applyNumberFormat="1" applyFont="1" applyFill="1" applyBorder="1" applyAlignment="1">
      <alignment wrapText="1"/>
    </xf>
    <xf numFmtId="167" fontId="2" fillId="0" borderId="1" xfId="0" applyNumberFormat="1" applyFont="1" applyFill="1" applyBorder="1" applyAlignment="1">
      <alignment wrapText="1"/>
    </xf>
    <xf numFmtId="164" fontId="9" fillId="0" borderId="1" xfId="0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vertical="center" wrapText="1"/>
    </xf>
    <xf numFmtId="164" fontId="2" fillId="0" borderId="1" xfId="0" applyFont="1" applyFill="1" applyBorder="1" applyAlignment="1">
      <alignment vertical="center" wrapText="1"/>
    </xf>
    <xf numFmtId="164" fontId="2" fillId="0" borderId="1" xfId="0" applyFont="1" applyBorder="1" applyAlignment="1">
      <alignment wrapText="1"/>
    </xf>
    <xf numFmtId="164" fontId="7" fillId="0" borderId="1" xfId="0" applyFont="1" applyFill="1" applyBorder="1" applyAlignment="1">
      <alignment wrapText="1"/>
    </xf>
    <xf numFmtId="164" fontId="8" fillId="0" borderId="0" xfId="0" applyFont="1" applyFill="1" applyAlignment="1">
      <alignment wrapText="1"/>
    </xf>
    <xf numFmtId="164" fontId="7" fillId="0" borderId="4" xfId="0" applyNumberFormat="1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10" fillId="0" borderId="1" xfId="0" applyFont="1" applyFill="1" applyBorder="1" applyAlignment="1">
      <alignment wrapText="1"/>
    </xf>
    <xf numFmtId="167" fontId="2" fillId="0" borderId="1" xfId="0" applyNumberFormat="1" applyFont="1" applyFill="1" applyBorder="1" applyAlignment="1">
      <alignment/>
    </xf>
    <xf numFmtId="166" fontId="8" fillId="0" borderId="2" xfId="0" applyNumberFormat="1" applyFont="1" applyFill="1" applyBorder="1" applyAlignment="1">
      <alignment horizontal="center" wrapText="1"/>
    </xf>
    <xf numFmtId="167" fontId="2" fillId="0" borderId="5" xfId="0" applyNumberFormat="1" applyFont="1" applyFill="1" applyBorder="1" applyAlignment="1">
      <alignment/>
    </xf>
    <xf numFmtId="164" fontId="0" fillId="0" borderId="0" xfId="0" applyFill="1" applyAlignment="1">
      <alignment wrapText="1"/>
    </xf>
    <xf numFmtId="164" fontId="0" fillId="0" borderId="0" xfId="0" applyFont="1" applyFill="1" applyAlignment="1">
      <alignment/>
    </xf>
    <xf numFmtId="166" fontId="7" fillId="0" borderId="2" xfId="0" applyNumberFormat="1" applyFont="1" applyFill="1" applyBorder="1" applyAlignment="1">
      <alignment horizontal="center" wrapText="1"/>
    </xf>
    <xf numFmtId="166" fontId="4" fillId="0" borderId="2" xfId="0" applyNumberFormat="1" applyFont="1" applyFill="1" applyBorder="1" applyAlignment="1">
      <alignment horizontal="center"/>
    </xf>
    <xf numFmtId="167" fontId="4" fillId="0" borderId="2" xfId="0" applyNumberFormat="1" applyFont="1" applyFill="1" applyBorder="1" applyAlignment="1">
      <alignment/>
    </xf>
    <xf numFmtId="166" fontId="2" fillId="0" borderId="6" xfId="0" applyNumberFormat="1" applyFont="1" applyFill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/>
    </xf>
    <xf numFmtId="164" fontId="3" fillId="0" borderId="1" xfId="0" applyFont="1" applyFill="1" applyBorder="1" applyAlignment="1">
      <alignment wrapText="1"/>
    </xf>
    <xf numFmtId="164" fontId="4" fillId="0" borderId="1" xfId="0" applyFont="1" applyFill="1" applyBorder="1" applyAlignment="1">
      <alignment/>
    </xf>
    <xf numFmtId="164" fontId="1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8"/>
  <sheetViews>
    <sheetView tabSelected="1" zoomScale="142" zoomScaleNormal="142" workbookViewId="0" topLeftCell="A229">
      <selection activeCell="E176" sqref="E176"/>
    </sheetView>
  </sheetViews>
  <sheetFormatPr defaultColWidth="9.00390625" defaultRowHeight="12.75"/>
  <cols>
    <col min="1" max="1" width="4.50390625" style="1" customWidth="1"/>
    <col min="2" max="2" width="26.875" style="2" customWidth="1"/>
    <col min="3" max="3" width="7.25390625" style="2" customWidth="1"/>
    <col min="4" max="4" width="12.875" style="2" customWidth="1"/>
    <col min="5" max="5" width="7.375" style="2" customWidth="1"/>
    <col min="6" max="6" width="12.00390625" style="2" customWidth="1"/>
    <col min="7" max="8" width="9.125" style="2" customWidth="1"/>
  </cols>
  <sheetData>
    <row r="1" spans="1:8" s="6" customFormat="1" ht="15.75">
      <c r="A1" s="1"/>
      <c r="B1" s="3"/>
      <c r="C1" s="4"/>
      <c r="D1" s="4"/>
      <c r="E1" s="5" t="s">
        <v>0</v>
      </c>
      <c r="F1" s="5"/>
      <c r="G1" s="5"/>
      <c r="H1" s="5"/>
    </row>
    <row r="2" spans="1:8" s="6" customFormat="1" ht="15.75">
      <c r="A2" s="1"/>
      <c r="B2" s="3"/>
      <c r="C2" s="4"/>
      <c r="D2" s="4"/>
      <c r="E2" s="5" t="s">
        <v>1</v>
      </c>
      <c r="F2" s="5"/>
      <c r="G2" s="5"/>
      <c r="H2" s="5"/>
    </row>
    <row r="3" spans="1:8" s="6" customFormat="1" ht="15.75">
      <c r="A3" s="1"/>
      <c r="B3" s="3"/>
      <c r="C3" s="4"/>
      <c r="D3" s="4"/>
      <c r="E3" s="5" t="s">
        <v>2</v>
      </c>
      <c r="F3" s="5"/>
      <c r="G3" s="5"/>
      <c r="H3" s="5"/>
    </row>
    <row r="4" spans="1:8" s="6" customFormat="1" ht="15.75">
      <c r="A4" s="1"/>
      <c r="B4" s="3"/>
      <c r="C4" s="4"/>
      <c r="D4" s="4"/>
      <c r="E4" s="5" t="s">
        <v>3</v>
      </c>
      <c r="F4" s="5"/>
      <c r="G4" s="5"/>
      <c r="H4" s="5"/>
    </row>
    <row r="5" spans="1:8" s="6" customFormat="1" ht="15.75">
      <c r="A5" s="1"/>
      <c r="B5" s="3"/>
      <c r="C5" s="4"/>
      <c r="D5" s="4"/>
      <c r="E5" s="5" t="s">
        <v>4</v>
      </c>
      <c r="F5" s="5"/>
      <c r="G5" s="5"/>
      <c r="H5" s="5"/>
    </row>
    <row r="6" spans="1:8" s="6" customFormat="1" ht="15.75">
      <c r="A6" s="1"/>
      <c r="B6" s="3"/>
      <c r="C6" s="4"/>
      <c r="D6" s="4"/>
      <c r="E6" s="5" t="s">
        <v>5</v>
      </c>
      <c r="F6" s="5"/>
      <c r="G6" s="5"/>
      <c r="H6" s="5"/>
    </row>
    <row r="7" spans="1:8" s="6" customFormat="1" ht="19.5" customHeight="1">
      <c r="A7" s="1"/>
      <c r="B7" s="7"/>
      <c r="C7" s="8"/>
      <c r="D7" s="8"/>
      <c r="E7" s="8"/>
      <c r="F7" s="8"/>
      <c r="G7" s="8"/>
      <c r="H7" s="8"/>
    </row>
    <row r="8" spans="1:8" s="6" customFormat="1" ht="15" customHeight="1">
      <c r="A8" s="1"/>
      <c r="B8" s="4"/>
      <c r="C8" s="4"/>
      <c r="D8" s="9"/>
      <c r="E8" s="9"/>
      <c r="F8" s="9"/>
      <c r="G8" s="4"/>
      <c r="H8" s="4"/>
    </row>
    <row r="9" spans="1:8" s="6" customFormat="1" ht="15.75">
      <c r="A9" s="10"/>
      <c r="B9" s="11" t="s">
        <v>6</v>
      </c>
      <c r="C9" s="11"/>
      <c r="D9" s="11"/>
      <c r="E9" s="11"/>
      <c r="F9" s="11"/>
      <c r="G9" s="11"/>
      <c r="H9" s="4"/>
    </row>
    <row r="10" spans="1:8" s="6" customFormat="1" ht="15.75">
      <c r="A10" s="10"/>
      <c r="B10" s="11" t="s">
        <v>7</v>
      </c>
      <c r="C10" s="11"/>
      <c r="D10" s="11"/>
      <c r="E10" s="11"/>
      <c r="F10" s="11"/>
      <c r="G10" s="11"/>
      <c r="H10" s="4"/>
    </row>
    <row r="11" spans="1:8" s="6" customFormat="1" ht="15.75">
      <c r="A11" s="12"/>
      <c r="B11" s="11" t="s">
        <v>8</v>
      </c>
      <c r="C11" s="11"/>
      <c r="D11" s="11"/>
      <c r="E11" s="11"/>
      <c r="F11" s="11"/>
      <c r="G11" s="11"/>
      <c r="H11" s="4"/>
    </row>
    <row r="12" spans="1:8" s="6" customFormat="1" ht="15.75">
      <c r="A12" s="12"/>
      <c r="B12" s="3"/>
      <c r="C12" s="3"/>
      <c r="D12" s="3"/>
      <c r="E12" s="3"/>
      <c r="F12" s="4"/>
      <c r="G12" s="4"/>
      <c r="H12" s="4"/>
    </row>
    <row r="13" spans="1:8" s="6" customFormat="1" ht="12.75">
      <c r="A13" s="13"/>
      <c r="B13" s="14"/>
      <c r="C13" s="14"/>
      <c r="D13" s="14"/>
      <c r="E13" s="14"/>
      <c r="F13" s="4" t="s">
        <v>9</v>
      </c>
      <c r="G13" s="4"/>
      <c r="H13" s="4"/>
    </row>
    <row r="14" spans="1:8" s="6" customFormat="1" ht="139.5" customHeight="1">
      <c r="A14" s="15" t="s">
        <v>10</v>
      </c>
      <c r="B14" s="16" t="s">
        <v>11</v>
      </c>
      <c r="C14" s="17" t="s">
        <v>12</v>
      </c>
      <c r="D14" s="17" t="s">
        <v>13</v>
      </c>
      <c r="E14" s="17" t="s">
        <v>14</v>
      </c>
      <c r="F14" s="17">
        <v>2022</v>
      </c>
      <c r="G14" s="17">
        <v>2023</v>
      </c>
      <c r="H14" s="17">
        <v>2024</v>
      </c>
    </row>
    <row r="15" spans="1:8" s="20" customFormat="1" ht="12.75">
      <c r="A15" s="18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</row>
    <row r="16" spans="1:8" s="6" customFormat="1" ht="31.5">
      <c r="A16" s="18">
        <v>1</v>
      </c>
      <c r="B16" s="21" t="s">
        <v>15</v>
      </c>
      <c r="C16" s="22" t="s">
        <v>16</v>
      </c>
      <c r="D16" s="23" t="s">
        <v>17</v>
      </c>
      <c r="E16" s="23" t="s">
        <v>18</v>
      </c>
      <c r="F16" s="24">
        <f>F17+F22+F30+F35+F43++F46+F41</f>
        <v>66363.1</v>
      </c>
      <c r="G16" s="24">
        <f>G17+G22+G30+G35+G43++G46+G41</f>
        <v>81854.79999999999</v>
      </c>
      <c r="H16" s="24">
        <f>H17+H22+H30+H35+H43++H46+H41</f>
        <v>70629.5</v>
      </c>
    </row>
    <row r="17" spans="1:8" s="6" customFormat="1" ht="52.5" customHeight="1">
      <c r="A17" s="18">
        <v>2</v>
      </c>
      <c r="B17" s="25" t="s">
        <v>19</v>
      </c>
      <c r="C17" s="22" t="s">
        <v>20</v>
      </c>
      <c r="D17" s="23" t="s">
        <v>21</v>
      </c>
      <c r="E17" s="23" t="s">
        <v>18</v>
      </c>
      <c r="F17" s="24">
        <f aca="true" t="shared" si="0" ref="F17:F18">F18</f>
        <v>2340</v>
      </c>
      <c r="G17" s="24">
        <f aca="true" t="shared" si="1" ref="G17:G18">G18</f>
        <v>2361.3</v>
      </c>
      <c r="H17" s="24">
        <f aca="true" t="shared" si="2" ref="H17:H18">H18</f>
        <v>2382.8</v>
      </c>
    </row>
    <row r="18" spans="1:8" s="6" customFormat="1" ht="37.5" customHeight="1">
      <c r="A18" s="18">
        <v>3</v>
      </c>
      <c r="B18" s="26" t="s">
        <v>22</v>
      </c>
      <c r="C18" s="22" t="s">
        <v>20</v>
      </c>
      <c r="D18" s="23" t="s">
        <v>21</v>
      </c>
      <c r="E18" s="23" t="s">
        <v>18</v>
      </c>
      <c r="F18" s="24">
        <f t="shared" si="0"/>
        <v>2340</v>
      </c>
      <c r="G18" s="24">
        <f t="shared" si="1"/>
        <v>2361.3</v>
      </c>
      <c r="H18" s="24">
        <f t="shared" si="2"/>
        <v>2382.8</v>
      </c>
    </row>
    <row r="19" spans="1:8" s="6" customFormat="1" ht="25.5">
      <c r="A19" s="18">
        <v>4</v>
      </c>
      <c r="B19" s="26" t="s">
        <v>23</v>
      </c>
      <c r="C19" s="22" t="s">
        <v>20</v>
      </c>
      <c r="D19" s="23" t="s">
        <v>24</v>
      </c>
      <c r="E19" s="23" t="s">
        <v>18</v>
      </c>
      <c r="F19" s="24">
        <f>SUM(F20:F21)</f>
        <v>2340</v>
      </c>
      <c r="G19" s="24">
        <f>SUM(G20:G21)</f>
        <v>2361.3</v>
      </c>
      <c r="H19" s="24">
        <f>SUM(H20:H21)</f>
        <v>2382.8</v>
      </c>
    </row>
    <row r="20" spans="1:8" s="6" customFormat="1" ht="38.25">
      <c r="A20" s="18">
        <v>5</v>
      </c>
      <c r="B20" s="27" t="s">
        <v>25</v>
      </c>
      <c r="C20" s="28" t="s">
        <v>26</v>
      </c>
      <c r="D20" s="29" t="s">
        <v>24</v>
      </c>
      <c r="E20" s="29" t="s">
        <v>27</v>
      </c>
      <c r="F20" s="30">
        <v>2240</v>
      </c>
      <c r="G20" s="30">
        <v>2261.3</v>
      </c>
      <c r="H20" s="30">
        <v>2282.8</v>
      </c>
    </row>
    <row r="21" spans="1:8" s="6" customFormat="1" ht="51">
      <c r="A21" s="18">
        <v>6</v>
      </c>
      <c r="B21" s="27" t="s">
        <v>28</v>
      </c>
      <c r="C21" s="28" t="s">
        <v>26</v>
      </c>
      <c r="D21" s="29" t="s">
        <v>24</v>
      </c>
      <c r="E21" s="29" t="s">
        <v>29</v>
      </c>
      <c r="F21" s="30">
        <v>100</v>
      </c>
      <c r="G21" s="30">
        <v>100</v>
      </c>
      <c r="H21" s="30">
        <v>100</v>
      </c>
    </row>
    <row r="22" spans="1:8" s="6" customFormat="1" ht="66" customHeight="1">
      <c r="A22" s="18">
        <v>7</v>
      </c>
      <c r="B22" s="25" t="s">
        <v>30</v>
      </c>
      <c r="C22" s="31" t="s">
        <v>31</v>
      </c>
      <c r="D22" s="32" t="s">
        <v>32</v>
      </c>
      <c r="E22" s="23" t="s">
        <v>18</v>
      </c>
      <c r="F22" s="24">
        <f>F23+F27</f>
        <v>1690.8999999999999</v>
      </c>
      <c r="G22" s="24">
        <f>G23+G27</f>
        <v>1753.8000000000002</v>
      </c>
      <c r="H22" s="24">
        <f>H23+H27</f>
        <v>1954.3</v>
      </c>
    </row>
    <row r="23" spans="1:8" s="6" customFormat="1" ht="37.5" customHeight="1">
      <c r="A23" s="18">
        <v>8</v>
      </c>
      <c r="B23" s="33" t="s">
        <v>22</v>
      </c>
      <c r="C23" s="31" t="s">
        <v>33</v>
      </c>
      <c r="D23" s="32" t="s">
        <v>34</v>
      </c>
      <c r="E23" s="23" t="s">
        <v>18</v>
      </c>
      <c r="F23" s="34">
        <f>F24</f>
        <v>1539.3</v>
      </c>
      <c r="G23" s="34">
        <f>G24</f>
        <v>1600.9</v>
      </c>
      <c r="H23" s="34">
        <f>H24</f>
        <v>1800.1</v>
      </c>
    </row>
    <row r="24" spans="1:8" s="6" customFormat="1" ht="12.75">
      <c r="A24" s="18">
        <v>9</v>
      </c>
      <c r="B24" s="33" t="s">
        <v>35</v>
      </c>
      <c r="C24" s="31" t="s">
        <v>33</v>
      </c>
      <c r="D24" s="32" t="s">
        <v>36</v>
      </c>
      <c r="E24" s="23" t="s">
        <v>18</v>
      </c>
      <c r="F24" s="34">
        <f>SUM(F25:F26)</f>
        <v>1539.3</v>
      </c>
      <c r="G24" s="34">
        <f>SUM(G25:G26)</f>
        <v>1600.9</v>
      </c>
      <c r="H24" s="34">
        <f>SUM(H25:H26)</f>
        <v>1800.1</v>
      </c>
    </row>
    <row r="25" spans="1:8" s="6" customFormat="1" ht="38.25">
      <c r="A25" s="18">
        <v>10</v>
      </c>
      <c r="B25" s="27" t="s">
        <v>25</v>
      </c>
      <c r="C25" s="35" t="s">
        <v>31</v>
      </c>
      <c r="D25" s="36" t="s">
        <v>36</v>
      </c>
      <c r="E25" s="35">
        <v>120</v>
      </c>
      <c r="F25" s="37">
        <v>1239.6</v>
      </c>
      <c r="G25" s="37">
        <v>1289.2</v>
      </c>
      <c r="H25" s="37">
        <v>1476.1</v>
      </c>
    </row>
    <row r="26" spans="1:8" s="6" customFormat="1" ht="51">
      <c r="A26" s="18">
        <v>11</v>
      </c>
      <c r="B26" s="27" t="s">
        <v>28</v>
      </c>
      <c r="C26" s="35" t="s">
        <v>31</v>
      </c>
      <c r="D26" s="36" t="s">
        <v>36</v>
      </c>
      <c r="E26" s="35">
        <v>240</v>
      </c>
      <c r="F26" s="37">
        <v>299.7</v>
      </c>
      <c r="G26" s="37">
        <v>311.7</v>
      </c>
      <c r="H26" s="37">
        <v>324</v>
      </c>
    </row>
    <row r="27" spans="1:8" s="6" customFormat="1" ht="38.25">
      <c r="A27" s="18">
        <v>12</v>
      </c>
      <c r="B27" s="33" t="s">
        <v>37</v>
      </c>
      <c r="C27" s="31" t="s">
        <v>33</v>
      </c>
      <c r="D27" s="32" t="s">
        <v>38</v>
      </c>
      <c r="E27" s="23" t="s">
        <v>18</v>
      </c>
      <c r="F27" s="34">
        <f>SUM(F28:F29)</f>
        <v>151.6</v>
      </c>
      <c r="G27" s="34">
        <f>SUM(G28:G29)</f>
        <v>152.9</v>
      </c>
      <c r="H27" s="34">
        <f>SUM(H28:H29)</f>
        <v>154.2</v>
      </c>
    </row>
    <row r="28" spans="1:8" s="6" customFormat="1" ht="38.25">
      <c r="A28" s="18">
        <v>13</v>
      </c>
      <c r="B28" s="27" t="s">
        <v>25</v>
      </c>
      <c r="C28" s="35" t="s">
        <v>33</v>
      </c>
      <c r="D28" s="36" t="s">
        <v>38</v>
      </c>
      <c r="E28" s="35">
        <v>100</v>
      </c>
      <c r="F28" s="37">
        <v>120</v>
      </c>
      <c r="G28" s="37">
        <v>120</v>
      </c>
      <c r="H28" s="37">
        <v>120</v>
      </c>
    </row>
    <row r="29" spans="1:8" s="6" customFormat="1" ht="51">
      <c r="A29" s="18">
        <v>14</v>
      </c>
      <c r="B29" s="27" t="s">
        <v>28</v>
      </c>
      <c r="C29" s="35" t="s">
        <v>33</v>
      </c>
      <c r="D29" s="36" t="s">
        <v>38</v>
      </c>
      <c r="E29" s="35">
        <v>200</v>
      </c>
      <c r="F29" s="37">
        <v>31.6</v>
      </c>
      <c r="G29" s="37">
        <v>32.9</v>
      </c>
      <c r="H29" s="37">
        <v>34.2</v>
      </c>
    </row>
    <row r="30" spans="1:8" s="6" customFormat="1" ht="85.5" customHeight="1">
      <c r="A30" s="18">
        <v>15</v>
      </c>
      <c r="B30" s="26" t="s">
        <v>39</v>
      </c>
      <c r="C30" s="38" t="s">
        <v>40</v>
      </c>
      <c r="D30" s="38" t="s">
        <v>32</v>
      </c>
      <c r="E30" s="23" t="s">
        <v>18</v>
      </c>
      <c r="F30" s="24">
        <f aca="true" t="shared" si="3" ref="F30:F31">F31</f>
        <v>24927.8</v>
      </c>
      <c r="G30" s="24">
        <f aca="true" t="shared" si="4" ref="G30:G31">G31</f>
        <v>25749.5</v>
      </c>
      <c r="H30" s="24">
        <f aca="true" t="shared" si="5" ref="H30:H31">H31</f>
        <v>25919</v>
      </c>
    </row>
    <row r="31" spans="1:8" s="6" customFormat="1" ht="35.25" customHeight="1">
      <c r="A31" s="18">
        <v>16</v>
      </c>
      <c r="B31" s="33" t="s">
        <v>22</v>
      </c>
      <c r="C31" s="31" t="s">
        <v>40</v>
      </c>
      <c r="D31" s="32" t="s">
        <v>34</v>
      </c>
      <c r="E31" s="23" t="s">
        <v>18</v>
      </c>
      <c r="F31" s="24">
        <f t="shared" si="3"/>
        <v>24927.8</v>
      </c>
      <c r="G31" s="24">
        <f t="shared" si="4"/>
        <v>25749.5</v>
      </c>
      <c r="H31" s="24">
        <f t="shared" si="5"/>
        <v>25919</v>
      </c>
    </row>
    <row r="32" spans="1:8" s="6" customFormat="1" ht="12.75">
      <c r="A32" s="18">
        <v>17</v>
      </c>
      <c r="B32" s="26" t="s">
        <v>35</v>
      </c>
      <c r="C32" s="38" t="s">
        <v>40</v>
      </c>
      <c r="D32" s="23" t="s">
        <v>36</v>
      </c>
      <c r="E32" s="23" t="s">
        <v>18</v>
      </c>
      <c r="F32" s="24">
        <f>SUM(F33:F34)</f>
        <v>24927.8</v>
      </c>
      <c r="G32" s="24">
        <f>SUM(G33:G34)</f>
        <v>25749.5</v>
      </c>
      <c r="H32" s="24">
        <f>SUM(H33:H34)</f>
        <v>25919</v>
      </c>
    </row>
    <row r="33" spans="1:8" s="6" customFormat="1" ht="38.25">
      <c r="A33" s="18">
        <v>18</v>
      </c>
      <c r="B33" s="27" t="s">
        <v>25</v>
      </c>
      <c r="C33" s="39" t="s">
        <v>41</v>
      </c>
      <c r="D33" s="29" t="s">
        <v>36</v>
      </c>
      <c r="E33" s="28">
        <v>120</v>
      </c>
      <c r="F33" s="30">
        <v>24649.8</v>
      </c>
      <c r="G33" s="30">
        <v>25471.5</v>
      </c>
      <c r="H33" s="30">
        <v>25641</v>
      </c>
    </row>
    <row r="34" spans="1:8" s="6" customFormat="1" ht="51">
      <c r="A34" s="18">
        <v>19</v>
      </c>
      <c r="B34" s="40" t="s">
        <v>28</v>
      </c>
      <c r="C34" s="39" t="s">
        <v>41</v>
      </c>
      <c r="D34" s="29" t="s">
        <v>36</v>
      </c>
      <c r="E34" s="28">
        <v>240</v>
      </c>
      <c r="F34" s="41">
        <v>278</v>
      </c>
      <c r="G34" s="41">
        <v>278</v>
      </c>
      <c r="H34" s="41">
        <v>278</v>
      </c>
    </row>
    <row r="35" spans="1:8" s="6" customFormat="1" ht="69" customHeight="1">
      <c r="A35" s="18">
        <v>20</v>
      </c>
      <c r="B35" s="33" t="s">
        <v>42</v>
      </c>
      <c r="C35" s="31" t="s">
        <v>43</v>
      </c>
      <c r="D35" s="32" t="s">
        <v>17</v>
      </c>
      <c r="E35" s="23" t="s">
        <v>18</v>
      </c>
      <c r="F35" s="34">
        <f aca="true" t="shared" si="6" ref="F35:F36">F36</f>
        <v>10282</v>
      </c>
      <c r="G35" s="34">
        <f aca="true" t="shared" si="7" ref="G35:G36">G36</f>
        <v>10684.1</v>
      </c>
      <c r="H35" s="34">
        <f aca="true" t="shared" si="8" ref="H35:H36">H36</f>
        <v>11084.2</v>
      </c>
    </row>
    <row r="36" spans="1:8" s="6" customFormat="1" ht="36.75" customHeight="1">
      <c r="A36" s="18">
        <v>21</v>
      </c>
      <c r="B36" s="33" t="s">
        <v>22</v>
      </c>
      <c r="C36" s="31" t="s">
        <v>43</v>
      </c>
      <c r="D36" s="32" t="s">
        <v>34</v>
      </c>
      <c r="E36" s="23" t="s">
        <v>18</v>
      </c>
      <c r="F36" s="34">
        <f t="shared" si="6"/>
        <v>10282</v>
      </c>
      <c r="G36" s="34">
        <f t="shared" si="7"/>
        <v>10684.1</v>
      </c>
      <c r="H36" s="34">
        <f t="shared" si="8"/>
        <v>11084.2</v>
      </c>
    </row>
    <row r="37" spans="1:8" s="6" customFormat="1" ht="12.75">
      <c r="A37" s="18">
        <v>22</v>
      </c>
      <c r="B37" s="33" t="s">
        <v>35</v>
      </c>
      <c r="C37" s="31" t="s">
        <v>43</v>
      </c>
      <c r="D37" s="32" t="s">
        <v>36</v>
      </c>
      <c r="E37" s="23" t="s">
        <v>18</v>
      </c>
      <c r="F37" s="34">
        <f>SUM(F38:F39)</f>
        <v>10282</v>
      </c>
      <c r="G37" s="34">
        <f>SUM(G38:G39)</f>
        <v>10684.1</v>
      </c>
      <c r="H37" s="34">
        <f>SUM(H38:H39)</f>
        <v>11084.2</v>
      </c>
    </row>
    <row r="38" spans="1:8" s="6" customFormat="1" ht="38.25">
      <c r="A38" s="18">
        <v>23</v>
      </c>
      <c r="B38" s="27" t="s">
        <v>25</v>
      </c>
      <c r="C38" s="35" t="s">
        <v>43</v>
      </c>
      <c r="D38" s="29" t="s">
        <v>36</v>
      </c>
      <c r="E38" s="35">
        <v>120</v>
      </c>
      <c r="F38" s="37">
        <f>3174.1+6792.6</f>
        <v>9966.7</v>
      </c>
      <c r="G38" s="37">
        <f>3301.1+7064.4</f>
        <v>10365.5</v>
      </c>
      <c r="H38" s="37">
        <f>3433.3+7328.1</f>
        <v>10761.400000000001</v>
      </c>
    </row>
    <row r="39" spans="1:8" s="6" customFormat="1" ht="51">
      <c r="A39" s="18">
        <v>24</v>
      </c>
      <c r="B39" s="40" t="s">
        <v>28</v>
      </c>
      <c r="C39" s="35" t="s">
        <v>43</v>
      </c>
      <c r="D39" s="29" t="s">
        <v>36</v>
      </c>
      <c r="E39" s="35">
        <v>240</v>
      </c>
      <c r="F39" s="37">
        <f>234.6+80.7</f>
        <v>315.3</v>
      </c>
      <c r="G39" s="37">
        <f>234.6+84</f>
        <v>318.6</v>
      </c>
      <c r="H39" s="37">
        <f>234.6+88.2</f>
        <v>322.8</v>
      </c>
    </row>
    <row r="40" spans="1:8" s="6" customFormat="1" ht="12.75">
      <c r="A40" s="18">
        <v>25</v>
      </c>
      <c r="B40" s="26" t="s">
        <v>44</v>
      </c>
      <c r="C40" s="38" t="s">
        <v>45</v>
      </c>
      <c r="D40" s="38" t="s">
        <v>32</v>
      </c>
      <c r="E40" s="23" t="s">
        <v>18</v>
      </c>
      <c r="F40" s="34">
        <f aca="true" t="shared" si="9" ref="F40:F41">F41</f>
        <v>30.8</v>
      </c>
      <c r="G40" s="34">
        <f aca="true" t="shared" si="10" ref="G40:G41">G41</f>
        <v>3.9</v>
      </c>
      <c r="H40" s="34">
        <f aca="true" t="shared" si="11" ref="H40:H41">H41</f>
        <v>3.4</v>
      </c>
    </row>
    <row r="41" spans="1:8" s="6" customFormat="1" ht="103.5">
      <c r="A41" s="18">
        <v>26</v>
      </c>
      <c r="B41" s="42" t="s">
        <v>46</v>
      </c>
      <c r="C41" s="38" t="s">
        <v>45</v>
      </c>
      <c r="D41" s="23" t="s">
        <v>47</v>
      </c>
      <c r="E41" s="23" t="s">
        <v>18</v>
      </c>
      <c r="F41" s="24">
        <f t="shared" si="9"/>
        <v>30.8</v>
      </c>
      <c r="G41" s="24">
        <f t="shared" si="10"/>
        <v>3.9</v>
      </c>
      <c r="H41" s="24">
        <f t="shared" si="11"/>
        <v>3.4</v>
      </c>
    </row>
    <row r="42" spans="1:8" s="6" customFormat="1" ht="51">
      <c r="A42" s="18">
        <v>27</v>
      </c>
      <c r="B42" s="27" t="s">
        <v>28</v>
      </c>
      <c r="C42" s="39" t="s">
        <v>45</v>
      </c>
      <c r="D42" s="29" t="s">
        <v>47</v>
      </c>
      <c r="E42" s="28">
        <v>240</v>
      </c>
      <c r="F42" s="30">
        <v>30.8</v>
      </c>
      <c r="G42" s="30">
        <v>3.9</v>
      </c>
      <c r="H42" s="30">
        <v>3.4</v>
      </c>
    </row>
    <row r="43" spans="1:8" s="6" customFormat="1" ht="12.75">
      <c r="A43" s="18">
        <v>28</v>
      </c>
      <c r="B43" s="26" t="s">
        <v>48</v>
      </c>
      <c r="C43" s="22" t="s">
        <v>49</v>
      </c>
      <c r="D43" s="23" t="s">
        <v>32</v>
      </c>
      <c r="E43" s="23" t="s">
        <v>18</v>
      </c>
      <c r="F43" s="24">
        <f aca="true" t="shared" si="12" ref="F43:F44">F44</f>
        <v>977.9</v>
      </c>
      <c r="G43" s="24">
        <f aca="true" t="shared" si="13" ref="G43:G44">G44</f>
        <v>14490.4</v>
      </c>
      <c r="H43" s="24">
        <f aca="true" t="shared" si="14" ref="H43:H44">H44</f>
        <v>1650.4</v>
      </c>
    </row>
    <row r="44" spans="1:8" s="6" customFormat="1" ht="25.5">
      <c r="A44" s="18">
        <v>29</v>
      </c>
      <c r="B44" s="26" t="s">
        <v>50</v>
      </c>
      <c r="C44" s="22" t="s">
        <v>49</v>
      </c>
      <c r="D44" s="23" t="s">
        <v>51</v>
      </c>
      <c r="E44" s="23" t="s">
        <v>18</v>
      </c>
      <c r="F44" s="24">
        <f t="shared" si="12"/>
        <v>977.9</v>
      </c>
      <c r="G44" s="24">
        <f t="shared" si="13"/>
        <v>14490.4</v>
      </c>
      <c r="H44" s="24">
        <f t="shared" si="14"/>
        <v>1650.4</v>
      </c>
    </row>
    <row r="45" spans="1:8" s="6" customFormat="1" ht="12.75">
      <c r="A45" s="18">
        <v>30</v>
      </c>
      <c r="B45" s="27" t="s">
        <v>52</v>
      </c>
      <c r="C45" s="28" t="s">
        <v>49</v>
      </c>
      <c r="D45" s="29" t="s">
        <v>51</v>
      </c>
      <c r="E45" s="29" t="s">
        <v>53</v>
      </c>
      <c r="F45" s="30">
        <v>977.9</v>
      </c>
      <c r="G45" s="30">
        <v>14490.4</v>
      </c>
      <c r="H45" s="30">
        <v>1650.4</v>
      </c>
    </row>
    <row r="46" spans="1:8" s="6" customFormat="1" ht="25.5">
      <c r="A46" s="18">
        <v>31</v>
      </c>
      <c r="B46" s="26" t="s">
        <v>54</v>
      </c>
      <c r="C46" s="22" t="s">
        <v>55</v>
      </c>
      <c r="D46" s="23" t="s">
        <v>32</v>
      </c>
      <c r="E46" s="23" t="s">
        <v>18</v>
      </c>
      <c r="F46" s="24">
        <f>F47+F56+F58+F60+F68+F70+F64</f>
        <v>26113.7</v>
      </c>
      <c r="G46" s="24">
        <f>G47+G56+G58+G60+G68+G70+G64</f>
        <v>26811.800000000003</v>
      </c>
      <c r="H46" s="24">
        <f>H47+H56+H58+H60+H68+H70+H64</f>
        <v>27635.399999999998</v>
      </c>
    </row>
    <row r="47" spans="1:8" s="6" customFormat="1" ht="66" customHeight="1">
      <c r="A47" s="18">
        <v>32</v>
      </c>
      <c r="B47" s="26" t="s">
        <v>56</v>
      </c>
      <c r="C47" s="22" t="s">
        <v>57</v>
      </c>
      <c r="D47" s="23" t="s">
        <v>58</v>
      </c>
      <c r="E47" s="23" t="s">
        <v>59</v>
      </c>
      <c r="F47" s="24">
        <f>F48+F50+F53</f>
        <v>3114.2</v>
      </c>
      <c r="G47" s="24">
        <f>G48+G50+G53</f>
        <v>2965</v>
      </c>
      <c r="H47" s="24">
        <f>H48+H50+H53</f>
        <v>3017.7999999999997</v>
      </c>
    </row>
    <row r="48" spans="1:8" s="6" customFormat="1" ht="38.25">
      <c r="A48" s="18">
        <v>33</v>
      </c>
      <c r="B48" s="26" t="s">
        <v>60</v>
      </c>
      <c r="C48" s="22" t="s">
        <v>57</v>
      </c>
      <c r="D48" s="23" t="s">
        <v>61</v>
      </c>
      <c r="E48" s="23" t="s">
        <v>59</v>
      </c>
      <c r="F48" s="24">
        <f>SUM(F49:F49)</f>
        <v>1601.6</v>
      </c>
      <c r="G48" s="24">
        <f>SUM(G49:G49)</f>
        <v>1401.6</v>
      </c>
      <c r="H48" s="24">
        <f>SUM(H49:H49)</f>
        <v>1401.6</v>
      </c>
    </row>
    <row r="49" spans="1:8" s="6" customFormat="1" ht="63.75">
      <c r="A49" s="18">
        <v>34</v>
      </c>
      <c r="B49" s="27" t="s">
        <v>62</v>
      </c>
      <c r="C49" s="28" t="s">
        <v>57</v>
      </c>
      <c r="D49" s="29" t="s">
        <v>63</v>
      </c>
      <c r="E49" s="29" t="s">
        <v>29</v>
      </c>
      <c r="F49" s="30">
        <v>1601.6</v>
      </c>
      <c r="G49" s="30">
        <v>1401.6</v>
      </c>
      <c r="H49" s="30">
        <v>1401.6</v>
      </c>
    </row>
    <row r="50" spans="1:8" s="6" customFormat="1" ht="25.5">
      <c r="A50" s="18">
        <v>35</v>
      </c>
      <c r="B50" s="26" t="s">
        <v>64</v>
      </c>
      <c r="C50" s="22" t="s">
        <v>57</v>
      </c>
      <c r="D50" s="23" t="s">
        <v>65</v>
      </c>
      <c r="E50" s="23" t="s">
        <v>18</v>
      </c>
      <c r="F50" s="24">
        <f>SUM(F51:F52)</f>
        <v>1212.6000000000001</v>
      </c>
      <c r="G50" s="24">
        <f>SUM(G51:G52)</f>
        <v>1260.4</v>
      </c>
      <c r="H50" s="24">
        <f>SUM(H51:H52)</f>
        <v>1310.1000000000001</v>
      </c>
    </row>
    <row r="51" spans="1:8" s="6" customFormat="1" ht="51">
      <c r="A51" s="18">
        <v>36</v>
      </c>
      <c r="B51" s="27" t="s">
        <v>28</v>
      </c>
      <c r="C51" s="28" t="s">
        <v>57</v>
      </c>
      <c r="D51" s="29" t="s">
        <v>66</v>
      </c>
      <c r="E51" s="29" t="s">
        <v>29</v>
      </c>
      <c r="F51" s="30">
        <f>195.6+18.7+20+962.1</f>
        <v>1196.4</v>
      </c>
      <c r="G51" s="30">
        <f>203.4+19.5+20+1000.6</f>
        <v>1243.5</v>
      </c>
      <c r="H51" s="30">
        <f>211.6+20.3+20+1040.7</f>
        <v>1292.6000000000001</v>
      </c>
    </row>
    <row r="52" spans="1:8" s="6" customFormat="1" ht="25.5">
      <c r="A52" s="18">
        <v>37</v>
      </c>
      <c r="B52" s="27" t="s">
        <v>67</v>
      </c>
      <c r="C52" s="28" t="s">
        <v>57</v>
      </c>
      <c r="D52" s="29" t="s">
        <v>68</v>
      </c>
      <c r="E52" s="29" t="s">
        <v>69</v>
      </c>
      <c r="F52" s="30">
        <v>16.2</v>
      </c>
      <c r="G52" s="30">
        <v>16.9</v>
      </c>
      <c r="H52" s="30">
        <v>17.5</v>
      </c>
    </row>
    <row r="53" spans="1:8" s="6" customFormat="1" ht="63.75">
      <c r="A53" s="18">
        <v>38</v>
      </c>
      <c r="B53" s="26" t="s">
        <v>70</v>
      </c>
      <c r="C53" s="22" t="s">
        <v>55</v>
      </c>
      <c r="D53" s="23" t="s">
        <v>71</v>
      </c>
      <c r="E53" s="23" t="s">
        <v>18</v>
      </c>
      <c r="F53" s="24">
        <f>SUM(F54:F55)</f>
        <v>300</v>
      </c>
      <c r="G53" s="24">
        <f>SUM(G54:G55)</f>
        <v>303</v>
      </c>
      <c r="H53" s="24">
        <f>SUM(H54:H55)</f>
        <v>306.09999999999997</v>
      </c>
    </row>
    <row r="54" spans="1:8" s="6" customFormat="1" ht="38.25">
      <c r="A54" s="18">
        <v>39</v>
      </c>
      <c r="B54" s="27" t="s">
        <v>25</v>
      </c>
      <c r="C54" s="28" t="s">
        <v>57</v>
      </c>
      <c r="D54" s="29" t="s">
        <v>72</v>
      </c>
      <c r="E54" s="29" t="s">
        <v>27</v>
      </c>
      <c r="F54" s="30">
        <f>38.9+2</f>
        <v>40.9</v>
      </c>
      <c r="G54" s="30">
        <f>38.9+2</f>
        <v>40.9</v>
      </c>
      <c r="H54" s="30">
        <f>38.9+2</f>
        <v>40.9</v>
      </c>
    </row>
    <row r="55" spans="1:8" s="6" customFormat="1" ht="51">
      <c r="A55" s="18">
        <v>40</v>
      </c>
      <c r="B55" s="27" t="s">
        <v>28</v>
      </c>
      <c r="C55" s="28" t="s">
        <v>57</v>
      </c>
      <c r="D55" s="29" t="s">
        <v>72</v>
      </c>
      <c r="E55" s="29" t="s">
        <v>29</v>
      </c>
      <c r="F55" s="30">
        <f>124.1+60+75</f>
        <v>259.1</v>
      </c>
      <c r="G55" s="30">
        <f>124.1+60+78</f>
        <v>262.1</v>
      </c>
      <c r="H55" s="30">
        <f>124.1+60+81.1</f>
        <v>265.2</v>
      </c>
    </row>
    <row r="56" spans="1:8" s="6" customFormat="1" ht="25.5">
      <c r="A56" s="18">
        <v>41</v>
      </c>
      <c r="B56" s="26" t="s">
        <v>73</v>
      </c>
      <c r="C56" s="22" t="s">
        <v>55</v>
      </c>
      <c r="D56" s="23" t="s">
        <v>74</v>
      </c>
      <c r="E56" s="23" t="s">
        <v>18</v>
      </c>
      <c r="F56" s="24">
        <f>F57</f>
        <v>300</v>
      </c>
      <c r="G56" s="24">
        <f>G57</f>
        <v>500</v>
      </c>
      <c r="H56" s="24">
        <f>H57</f>
        <v>500</v>
      </c>
    </row>
    <row r="57" spans="1:8" s="6" customFormat="1" ht="38.25">
      <c r="A57" s="18">
        <v>42</v>
      </c>
      <c r="B57" s="27" t="s">
        <v>75</v>
      </c>
      <c r="C57" s="28" t="s">
        <v>55</v>
      </c>
      <c r="D57" s="29" t="s">
        <v>74</v>
      </c>
      <c r="E57" s="29" t="s">
        <v>76</v>
      </c>
      <c r="F57" s="30">
        <v>300</v>
      </c>
      <c r="G57" s="30">
        <v>500</v>
      </c>
      <c r="H57" s="30">
        <v>500</v>
      </c>
    </row>
    <row r="58" spans="1:8" s="6" customFormat="1" ht="25.5">
      <c r="A58" s="18">
        <v>43</v>
      </c>
      <c r="B58" s="26" t="s">
        <v>73</v>
      </c>
      <c r="C58" s="22" t="s">
        <v>55</v>
      </c>
      <c r="D58" s="23" t="s">
        <v>77</v>
      </c>
      <c r="E58" s="38" t="s">
        <v>18</v>
      </c>
      <c r="F58" s="24">
        <f>F59</f>
        <v>50</v>
      </c>
      <c r="G58" s="24">
        <f>G59</f>
        <v>50</v>
      </c>
      <c r="H58" s="24">
        <f>H59</f>
        <v>50</v>
      </c>
    </row>
    <row r="59" spans="1:8" s="6" customFormat="1" ht="25.5">
      <c r="A59" s="18">
        <v>44</v>
      </c>
      <c r="B59" s="27" t="s">
        <v>78</v>
      </c>
      <c r="C59" s="28" t="s">
        <v>55</v>
      </c>
      <c r="D59" s="29" t="s">
        <v>77</v>
      </c>
      <c r="E59" s="29" t="s">
        <v>79</v>
      </c>
      <c r="F59" s="30">
        <v>50</v>
      </c>
      <c r="G59" s="30">
        <v>50</v>
      </c>
      <c r="H59" s="30">
        <v>50</v>
      </c>
    </row>
    <row r="60" spans="1:8" s="6" customFormat="1" ht="25.5">
      <c r="A60" s="18">
        <v>45</v>
      </c>
      <c r="B60" s="26" t="s">
        <v>80</v>
      </c>
      <c r="C60" s="22" t="s">
        <v>55</v>
      </c>
      <c r="D60" s="23" t="s">
        <v>32</v>
      </c>
      <c r="E60" s="38" t="s">
        <v>18</v>
      </c>
      <c r="F60" s="43">
        <f>SUM(F61:F63)</f>
        <v>17895.6</v>
      </c>
      <c r="G60" s="43">
        <f>SUM(G61:G63)</f>
        <v>18488</v>
      </c>
      <c r="H60" s="43">
        <f>SUM(H61:H63)</f>
        <v>19207.6</v>
      </c>
    </row>
    <row r="61" spans="1:8" s="6" customFormat="1" ht="25.5">
      <c r="A61" s="18">
        <v>46</v>
      </c>
      <c r="B61" s="27" t="s">
        <v>81</v>
      </c>
      <c r="C61" s="28" t="s">
        <v>55</v>
      </c>
      <c r="D61" s="29" t="s">
        <v>82</v>
      </c>
      <c r="E61" s="39" t="s">
        <v>83</v>
      </c>
      <c r="F61" s="44">
        <v>9739</v>
      </c>
      <c r="G61" s="44">
        <v>10126.6</v>
      </c>
      <c r="H61" s="44">
        <v>10529.5</v>
      </c>
    </row>
    <row r="62" spans="1:8" s="6" customFormat="1" ht="51">
      <c r="A62" s="18">
        <v>47</v>
      </c>
      <c r="B62" s="27" t="s">
        <v>28</v>
      </c>
      <c r="C62" s="28" t="s">
        <v>55</v>
      </c>
      <c r="D62" s="29" t="s">
        <v>82</v>
      </c>
      <c r="E62" s="39" t="s">
        <v>29</v>
      </c>
      <c r="F62" s="44">
        <v>8076.6</v>
      </c>
      <c r="G62" s="44">
        <v>8278.2</v>
      </c>
      <c r="H62" s="44">
        <v>8591.6</v>
      </c>
    </row>
    <row r="63" spans="1:8" s="6" customFormat="1" ht="25.5">
      <c r="A63" s="18">
        <v>48</v>
      </c>
      <c r="B63" s="27" t="s">
        <v>78</v>
      </c>
      <c r="C63" s="28" t="s">
        <v>55</v>
      </c>
      <c r="D63" s="29" t="s">
        <v>82</v>
      </c>
      <c r="E63" s="39" t="s">
        <v>79</v>
      </c>
      <c r="F63" s="44">
        <v>80</v>
      </c>
      <c r="G63" s="44">
        <v>83.2</v>
      </c>
      <c r="H63" s="44">
        <v>86.5</v>
      </c>
    </row>
    <row r="64" spans="1:8" s="6" customFormat="1" ht="25.5">
      <c r="A64" s="18">
        <v>49</v>
      </c>
      <c r="B64" s="26" t="s">
        <v>84</v>
      </c>
      <c r="C64" s="22" t="s">
        <v>55</v>
      </c>
      <c r="D64" s="23" t="s">
        <v>32</v>
      </c>
      <c r="E64" s="38" t="s">
        <v>18</v>
      </c>
      <c r="F64" s="43">
        <f>SUM(F65:F67)</f>
        <v>4638.5</v>
      </c>
      <c r="G64" s="43">
        <f>SUM(G65:G67)</f>
        <v>4693.4</v>
      </c>
      <c r="H64" s="43">
        <f>SUM(H65:H67)</f>
        <v>4744.599999999999</v>
      </c>
    </row>
    <row r="65" spans="1:8" s="6" customFormat="1" ht="25.5">
      <c r="A65" s="18">
        <v>50</v>
      </c>
      <c r="B65" s="27" t="s">
        <v>81</v>
      </c>
      <c r="C65" s="28" t="s">
        <v>55</v>
      </c>
      <c r="D65" s="29" t="s">
        <v>85</v>
      </c>
      <c r="E65" s="39" t="s">
        <v>83</v>
      </c>
      <c r="F65" s="44">
        <v>3973.8</v>
      </c>
      <c r="G65" s="44">
        <v>4013.5</v>
      </c>
      <c r="H65" s="44">
        <v>4053.7</v>
      </c>
    </row>
    <row r="66" spans="1:8" s="6" customFormat="1" ht="51">
      <c r="A66" s="18">
        <v>51</v>
      </c>
      <c r="B66" s="27" t="s">
        <v>28</v>
      </c>
      <c r="C66" s="28" t="s">
        <v>55</v>
      </c>
      <c r="D66" s="29" t="s">
        <v>85</v>
      </c>
      <c r="E66" s="39" t="s">
        <v>29</v>
      </c>
      <c r="F66" s="44">
        <v>662</v>
      </c>
      <c r="G66" s="44">
        <v>677.1</v>
      </c>
      <c r="H66" s="44">
        <v>688</v>
      </c>
    </row>
    <row r="67" spans="1:8" s="6" customFormat="1" ht="25.5">
      <c r="A67" s="18">
        <v>52</v>
      </c>
      <c r="B67" s="27" t="s">
        <v>78</v>
      </c>
      <c r="C67" s="28" t="s">
        <v>55</v>
      </c>
      <c r="D67" s="29" t="s">
        <v>85</v>
      </c>
      <c r="E67" s="39" t="s">
        <v>79</v>
      </c>
      <c r="F67" s="44">
        <v>2.7</v>
      </c>
      <c r="G67" s="44">
        <v>2.8</v>
      </c>
      <c r="H67" s="44">
        <v>2.9</v>
      </c>
    </row>
    <row r="68" spans="1:8" s="6" customFormat="1" ht="127.5">
      <c r="A68" s="18">
        <v>53</v>
      </c>
      <c r="B68" s="26" t="s">
        <v>86</v>
      </c>
      <c r="C68" s="22" t="s">
        <v>55</v>
      </c>
      <c r="D68" s="23" t="s">
        <v>87</v>
      </c>
      <c r="E68" s="23" t="s">
        <v>18</v>
      </c>
      <c r="F68" s="43">
        <f>F69</f>
        <v>0.2</v>
      </c>
      <c r="G68" s="43">
        <f>G69</f>
        <v>0.2</v>
      </c>
      <c r="H68" s="43">
        <f>H69</f>
        <v>0.2</v>
      </c>
    </row>
    <row r="69" spans="1:8" s="6" customFormat="1" ht="51">
      <c r="A69" s="18">
        <v>54</v>
      </c>
      <c r="B69" s="27" t="s">
        <v>28</v>
      </c>
      <c r="C69" s="28" t="s">
        <v>55</v>
      </c>
      <c r="D69" s="29" t="s">
        <v>87</v>
      </c>
      <c r="E69" s="39" t="s">
        <v>29</v>
      </c>
      <c r="F69" s="44">
        <v>0.2</v>
      </c>
      <c r="G69" s="44">
        <v>0.2</v>
      </c>
      <c r="H69" s="44">
        <v>0.2</v>
      </c>
    </row>
    <row r="70" spans="1:8" s="6" customFormat="1" ht="76.5">
      <c r="A70" s="18">
        <v>55</v>
      </c>
      <c r="B70" s="26" t="s">
        <v>88</v>
      </c>
      <c r="C70" s="22" t="s">
        <v>55</v>
      </c>
      <c r="D70" s="23" t="s">
        <v>89</v>
      </c>
      <c r="E70" s="23" t="s">
        <v>18</v>
      </c>
      <c r="F70" s="43">
        <f>SUM(F71:F71)</f>
        <v>115.2</v>
      </c>
      <c r="G70" s="43">
        <f>SUM(G71:G71)</f>
        <v>115.2</v>
      </c>
      <c r="H70" s="43">
        <f>SUM(H71:H71)</f>
        <v>115.2</v>
      </c>
    </row>
    <row r="71" spans="1:8" s="6" customFormat="1" ht="38.25">
      <c r="A71" s="18">
        <v>56</v>
      </c>
      <c r="B71" s="27" t="s">
        <v>25</v>
      </c>
      <c r="C71" s="28" t="s">
        <v>55</v>
      </c>
      <c r="D71" s="29" t="s">
        <v>89</v>
      </c>
      <c r="E71" s="29" t="s">
        <v>27</v>
      </c>
      <c r="F71" s="44">
        <v>115.2</v>
      </c>
      <c r="G71" s="44">
        <v>115.2</v>
      </c>
      <c r="H71" s="44">
        <v>115.2</v>
      </c>
    </row>
    <row r="72" spans="1:8" s="6" customFormat="1" ht="15.75">
      <c r="A72" s="18">
        <v>57</v>
      </c>
      <c r="B72" s="45" t="s">
        <v>90</v>
      </c>
      <c r="C72" s="22" t="s">
        <v>91</v>
      </c>
      <c r="D72" s="23" t="s">
        <v>32</v>
      </c>
      <c r="E72" s="32" t="s">
        <v>18</v>
      </c>
      <c r="F72" s="43">
        <f aca="true" t="shared" si="15" ref="F72:F73">F73</f>
        <v>302.8</v>
      </c>
      <c r="G72" s="43">
        <f aca="true" t="shared" si="16" ref="G72:G73">G73</f>
        <v>313.2</v>
      </c>
      <c r="H72" s="43">
        <f aca="true" t="shared" si="17" ref="H72:H73">H73</f>
        <v>323.9</v>
      </c>
    </row>
    <row r="73" spans="1:8" s="6" customFormat="1" ht="25.5">
      <c r="A73" s="18">
        <v>58</v>
      </c>
      <c r="B73" s="26" t="s">
        <v>92</v>
      </c>
      <c r="C73" s="22" t="s">
        <v>93</v>
      </c>
      <c r="D73" s="23" t="s">
        <v>32</v>
      </c>
      <c r="E73" s="22" t="s">
        <v>59</v>
      </c>
      <c r="F73" s="43">
        <f t="shared" si="15"/>
        <v>302.8</v>
      </c>
      <c r="G73" s="43">
        <f t="shared" si="16"/>
        <v>313.2</v>
      </c>
      <c r="H73" s="43">
        <f t="shared" si="17"/>
        <v>323.9</v>
      </c>
    </row>
    <row r="74" spans="1:8" s="6" customFormat="1" ht="102">
      <c r="A74" s="18">
        <v>59</v>
      </c>
      <c r="B74" s="26" t="s">
        <v>94</v>
      </c>
      <c r="C74" s="22" t="s">
        <v>95</v>
      </c>
      <c r="D74" s="23" t="s">
        <v>96</v>
      </c>
      <c r="E74" s="32" t="s">
        <v>18</v>
      </c>
      <c r="F74" s="43">
        <f>SUM(F75:F75)</f>
        <v>302.8</v>
      </c>
      <c r="G74" s="43">
        <f>SUM(G75:G75)</f>
        <v>313.2</v>
      </c>
      <c r="H74" s="43">
        <f>SUM(H75:H75)</f>
        <v>323.9</v>
      </c>
    </row>
    <row r="75" spans="1:8" s="6" customFormat="1" ht="38.25">
      <c r="A75" s="18">
        <v>60</v>
      </c>
      <c r="B75" s="27" t="s">
        <v>25</v>
      </c>
      <c r="C75" s="28" t="s">
        <v>95</v>
      </c>
      <c r="D75" s="29" t="s">
        <v>96</v>
      </c>
      <c r="E75" s="28">
        <v>120</v>
      </c>
      <c r="F75" s="44">
        <v>302.8</v>
      </c>
      <c r="G75" s="44">
        <v>313.2</v>
      </c>
      <c r="H75" s="44">
        <v>323.9</v>
      </c>
    </row>
    <row r="76" spans="1:8" s="6" customFormat="1" ht="63">
      <c r="A76" s="18">
        <v>61</v>
      </c>
      <c r="B76" s="45" t="s">
        <v>97</v>
      </c>
      <c r="C76" s="22" t="s">
        <v>98</v>
      </c>
      <c r="D76" s="23" t="s">
        <v>32</v>
      </c>
      <c r="E76" s="22" t="s">
        <v>59</v>
      </c>
      <c r="F76" s="43">
        <f>F77+F84+F86</f>
        <v>6448.660000000001</v>
      </c>
      <c r="G76" s="43">
        <f>G77+G84+G86</f>
        <v>6679.4</v>
      </c>
      <c r="H76" s="43">
        <f>H77+H84+H86</f>
        <v>6943.5</v>
      </c>
    </row>
    <row r="77" spans="1:8" s="6" customFormat="1" ht="25.5">
      <c r="A77" s="18">
        <v>62</v>
      </c>
      <c r="B77" s="26" t="s">
        <v>99</v>
      </c>
      <c r="C77" s="22" t="s">
        <v>100</v>
      </c>
      <c r="D77" s="23" t="s">
        <v>101</v>
      </c>
      <c r="E77" s="32" t="s">
        <v>59</v>
      </c>
      <c r="F77" s="43">
        <f>F78+F80</f>
        <v>6403.360000000001</v>
      </c>
      <c r="G77" s="43">
        <f>G78+G80</f>
        <v>6634.099999999999</v>
      </c>
      <c r="H77" s="43">
        <f>H78+H80</f>
        <v>6898.2</v>
      </c>
    </row>
    <row r="78" spans="1:8" s="6" customFormat="1" ht="25.5">
      <c r="A78" s="18">
        <v>63</v>
      </c>
      <c r="B78" s="26" t="s">
        <v>102</v>
      </c>
      <c r="C78" s="22" t="s">
        <v>103</v>
      </c>
      <c r="D78" s="23" t="s">
        <v>104</v>
      </c>
      <c r="E78" s="32" t="s">
        <v>18</v>
      </c>
      <c r="F78" s="43">
        <f>SUM(F79:F79)</f>
        <v>80.16</v>
      </c>
      <c r="G78" s="43">
        <f>SUM(G79:G79)</f>
        <v>83.4</v>
      </c>
      <c r="H78" s="43">
        <f>SUM(H79:H79)</f>
        <v>86.7</v>
      </c>
    </row>
    <row r="79" spans="1:8" s="6" customFormat="1" ht="51">
      <c r="A79" s="18">
        <v>64</v>
      </c>
      <c r="B79" s="27" t="s">
        <v>28</v>
      </c>
      <c r="C79" s="28" t="s">
        <v>103</v>
      </c>
      <c r="D79" s="29" t="s">
        <v>105</v>
      </c>
      <c r="E79" s="36" t="s">
        <v>29</v>
      </c>
      <c r="F79" s="44">
        <v>80.16</v>
      </c>
      <c r="G79" s="44">
        <v>83.4</v>
      </c>
      <c r="H79" s="44">
        <v>86.7</v>
      </c>
    </row>
    <row r="80" spans="1:8" s="6" customFormat="1" ht="51">
      <c r="A80" s="18">
        <v>65</v>
      </c>
      <c r="B80" s="26" t="s">
        <v>106</v>
      </c>
      <c r="C80" s="22" t="s">
        <v>100</v>
      </c>
      <c r="D80" s="23" t="s">
        <v>107</v>
      </c>
      <c r="E80" s="38" t="s">
        <v>18</v>
      </c>
      <c r="F80" s="43">
        <f>SUM(F81:F83)</f>
        <v>6323.200000000001</v>
      </c>
      <c r="G80" s="43">
        <f>SUM(G81:G83)</f>
        <v>6550.7</v>
      </c>
      <c r="H80" s="43">
        <f>SUM(H81:H83)</f>
        <v>6811.5</v>
      </c>
    </row>
    <row r="81" spans="1:8" s="6" customFormat="1" ht="25.5">
      <c r="A81" s="18">
        <v>66</v>
      </c>
      <c r="B81" s="27" t="s">
        <v>81</v>
      </c>
      <c r="C81" s="28" t="s">
        <v>100</v>
      </c>
      <c r="D81" s="29" t="s">
        <v>108</v>
      </c>
      <c r="E81" s="36" t="s">
        <v>83</v>
      </c>
      <c r="F81" s="44">
        <v>5354.1</v>
      </c>
      <c r="G81" s="44">
        <v>5568.2</v>
      </c>
      <c r="H81" s="44">
        <v>5790.7</v>
      </c>
    </row>
    <row r="82" spans="1:8" s="6" customFormat="1" ht="51">
      <c r="A82" s="18">
        <v>67</v>
      </c>
      <c r="B82" s="27" t="s">
        <v>28</v>
      </c>
      <c r="C82" s="28" t="s">
        <v>100</v>
      </c>
      <c r="D82" s="29" t="s">
        <v>108</v>
      </c>
      <c r="E82" s="36" t="s">
        <v>29</v>
      </c>
      <c r="F82" s="44">
        <v>944.1</v>
      </c>
      <c r="G82" s="44">
        <v>957.5</v>
      </c>
      <c r="H82" s="44">
        <v>995.8</v>
      </c>
    </row>
    <row r="83" spans="1:8" s="6" customFormat="1" ht="51">
      <c r="A83" s="18">
        <v>68</v>
      </c>
      <c r="B83" s="27" t="s">
        <v>28</v>
      </c>
      <c r="C83" s="28" t="s">
        <v>100</v>
      </c>
      <c r="D83" s="29" t="s">
        <v>109</v>
      </c>
      <c r="E83" s="36" t="s">
        <v>29</v>
      </c>
      <c r="F83" s="44">
        <v>25</v>
      </c>
      <c r="G83" s="44">
        <v>25</v>
      </c>
      <c r="H83" s="44">
        <v>25</v>
      </c>
    </row>
    <row r="84" spans="1:8" s="6" customFormat="1" ht="25.5">
      <c r="A84" s="18">
        <v>69</v>
      </c>
      <c r="B84" s="26" t="s">
        <v>110</v>
      </c>
      <c r="C84" s="22" t="s">
        <v>111</v>
      </c>
      <c r="D84" s="23" t="s">
        <v>112</v>
      </c>
      <c r="E84" s="38" t="s">
        <v>18</v>
      </c>
      <c r="F84" s="43">
        <f>SUM(F85:F85)</f>
        <v>5</v>
      </c>
      <c r="G84" s="43">
        <f>SUM(G85:G85)</f>
        <v>5</v>
      </c>
      <c r="H84" s="43">
        <f>SUM(H85:H85)</f>
        <v>5</v>
      </c>
    </row>
    <row r="85" spans="1:8" s="6" customFormat="1" ht="51">
      <c r="A85" s="18">
        <v>70</v>
      </c>
      <c r="B85" s="27" t="s">
        <v>28</v>
      </c>
      <c r="C85" s="35" t="s">
        <v>111</v>
      </c>
      <c r="D85" s="36" t="s">
        <v>113</v>
      </c>
      <c r="E85" s="36" t="s">
        <v>29</v>
      </c>
      <c r="F85" s="30">
        <v>5</v>
      </c>
      <c r="G85" s="30">
        <v>5</v>
      </c>
      <c r="H85" s="30">
        <v>5</v>
      </c>
    </row>
    <row r="86" spans="1:8" s="6" customFormat="1" ht="51">
      <c r="A86" s="18">
        <v>71</v>
      </c>
      <c r="B86" s="26" t="s">
        <v>114</v>
      </c>
      <c r="C86" s="22" t="s">
        <v>115</v>
      </c>
      <c r="D86" s="23" t="s">
        <v>32</v>
      </c>
      <c r="E86" s="38" t="s">
        <v>18</v>
      </c>
      <c r="F86" s="24">
        <f>F87+F89+F91</f>
        <v>40.3</v>
      </c>
      <c r="G86" s="24">
        <f>G87+G89+G91</f>
        <v>40.3</v>
      </c>
      <c r="H86" s="24">
        <f>H87+H89+H91</f>
        <v>40.3</v>
      </c>
    </row>
    <row r="87" spans="1:8" s="6" customFormat="1" ht="35.25" customHeight="1">
      <c r="A87" s="18">
        <v>72</v>
      </c>
      <c r="B87" s="26" t="s">
        <v>116</v>
      </c>
      <c r="C87" s="22" t="s">
        <v>115</v>
      </c>
      <c r="D87" s="23" t="s">
        <v>117</v>
      </c>
      <c r="E87" s="38" t="s">
        <v>18</v>
      </c>
      <c r="F87" s="43">
        <f>SUM(F88)</f>
        <v>24</v>
      </c>
      <c r="G87" s="43">
        <f>SUM(G88)</f>
        <v>24</v>
      </c>
      <c r="H87" s="43">
        <f>SUM(H88)</f>
        <v>24</v>
      </c>
    </row>
    <row r="88" spans="1:8" s="6" customFormat="1" ht="51">
      <c r="A88" s="18">
        <v>73</v>
      </c>
      <c r="B88" s="27" t="s">
        <v>28</v>
      </c>
      <c r="C88" s="46" t="s">
        <v>115</v>
      </c>
      <c r="D88" s="29" t="s">
        <v>118</v>
      </c>
      <c r="E88" s="36" t="s">
        <v>29</v>
      </c>
      <c r="F88" s="44">
        <v>24</v>
      </c>
      <c r="G88" s="44">
        <v>24</v>
      </c>
      <c r="H88" s="44">
        <v>24</v>
      </c>
    </row>
    <row r="89" spans="1:8" s="6" customFormat="1" ht="38.25">
      <c r="A89" s="18">
        <v>74</v>
      </c>
      <c r="B89" s="26" t="s">
        <v>119</v>
      </c>
      <c r="C89" s="22" t="s">
        <v>115</v>
      </c>
      <c r="D89" s="23" t="s">
        <v>120</v>
      </c>
      <c r="E89" s="38" t="s">
        <v>18</v>
      </c>
      <c r="F89" s="43">
        <f>SUM(F90)</f>
        <v>5</v>
      </c>
      <c r="G89" s="43">
        <f>SUM(G90)</f>
        <v>5</v>
      </c>
      <c r="H89" s="43">
        <f>SUM(H90)</f>
        <v>5</v>
      </c>
    </row>
    <row r="90" spans="1:8" s="6" customFormat="1" ht="51">
      <c r="A90" s="18">
        <v>75</v>
      </c>
      <c r="B90" s="27" t="s">
        <v>28</v>
      </c>
      <c r="C90" s="46" t="s">
        <v>115</v>
      </c>
      <c r="D90" s="29" t="s">
        <v>121</v>
      </c>
      <c r="E90" s="36" t="s">
        <v>29</v>
      </c>
      <c r="F90" s="44">
        <v>5</v>
      </c>
      <c r="G90" s="44">
        <v>5</v>
      </c>
      <c r="H90" s="44">
        <v>5</v>
      </c>
    </row>
    <row r="91" spans="1:8" s="6" customFormat="1" ht="51">
      <c r="A91" s="18">
        <v>76</v>
      </c>
      <c r="B91" s="26" t="s">
        <v>122</v>
      </c>
      <c r="C91" s="22" t="s">
        <v>115</v>
      </c>
      <c r="D91" s="23" t="s">
        <v>123</v>
      </c>
      <c r="E91" s="38" t="s">
        <v>18</v>
      </c>
      <c r="F91" s="43">
        <f>SUM(F92)</f>
        <v>11.3</v>
      </c>
      <c r="G91" s="43">
        <f>SUM(G92)</f>
        <v>11.3</v>
      </c>
      <c r="H91" s="43">
        <f>SUM(H92)</f>
        <v>11.3</v>
      </c>
    </row>
    <row r="92" spans="1:8" s="6" customFormat="1" ht="51">
      <c r="A92" s="18">
        <v>77</v>
      </c>
      <c r="B92" s="27" t="s">
        <v>28</v>
      </c>
      <c r="C92" s="46" t="s">
        <v>115</v>
      </c>
      <c r="D92" s="29" t="s">
        <v>124</v>
      </c>
      <c r="E92" s="36" t="s">
        <v>29</v>
      </c>
      <c r="F92" s="44">
        <v>11.3</v>
      </c>
      <c r="G92" s="44">
        <v>11.3</v>
      </c>
      <c r="H92" s="44">
        <v>11.3</v>
      </c>
    </row>
    <row r="93" spans="1:8" s="6" customFormat="1" ht="31.5">
      <c r="A93" s="18">
        <v>78</v>
      </c>
      <c r="B93" s="45" t="s">
        <v>125</v>
      </c>
      <c r="C93" s="22" t="s">
        <v>126</v>
      </c>
      <c r="D93" s="23" t="s">
        <v>32</v>
      </c>
      <c r="E93" s="38" t="s">
        <v>18</v>
      </c>
      <c r="F93" s="43">
        <f>F98+F102+F94+F105</f>
        <v>8200.8</v>
      </c>
      <c r="G93" s="43">
        <f>G98+G102+G94+G105</f>
        <v>7886</v>
      </c>
      <c r="H93" s="43">
        <f>H98+H102+H94+H105</f>
        <v>7895.299999999999</v>
      </c>
    </row>
    <row r="94" spans="1:8" s="6" customFormat="1" ht="25.5">
      <c r="A94" s="18">
        <v>79</v>
      </c>
      <c r="B94" s="26" t="s">
        <v>127</v>
      </c>
      <c r="C94" s="22" t="s">
        <v>128</v>
      </c>
      <c r="D94" s="23" t="s">
        <v>32</v>
      </c>
      <c r="E94" s="38" t="s">
        <v>18</v>
      </c>
      <c r="F94" s="43">
        <f>SUM(F97:F97)</f>
        <v>229.3</v>
      </c>
      <c r="G94" s="43">
        <f>SUM(G97:G97)</f>
        <v>238.6</v>
      </c>
      <c r="H94" s="43">
        <f>SUM(H97:H97)</f>
        <v>247.9</v>
      </c>
    </row>
    <row r="95" spans="1:8" s="6" customFormat="1" ht="25.5">
      <c r="A95" s="18">
        <v>80</v>
      </c>
      <c r="B95" s="26" t="s">
        <v>129</v>
      </c>
      <c r="C95" s="22" t="s">
        <v>128</v>
      </c>
      <c r="D95" s="23" t="s">
        <v>130</v>
      </c>
      <c r="E95" s="38" t="s">
        <v>18</v>
      </c>
      <c r="F95" s="43">
        <f>F97</f>
        <v>229.3</v>
      </c>
      <c r="G95" s="43">
        <f>G97</f>
        <v>238.6</v>
      </c>
      <c r="H95" s="43">
        <f>H97</f>
        <v>247.9</v>
      </c>
    </row>
    <row r="96" spans="1:8" s="6" customFormat="1" ht="36.75" customHeight="1">
      <c r="A96" s="18">
        <v>81</v>
      </c>
      <c r="B96" s="26" t="s">
        <v>131</v>
      </c>
      <c r="C96" s="22" t="s">
        <v>128</v>
      </c>
      <c r="D96" s="23" t="s">
        <v>132</v>
      </c>
      <c r="E96" s="38" t="s">
        <v>18</v>
      </c>
      <c r="F96" s="43">
        <f>SUM(F97:F97)</f>
        <v>229.3</v>
      </c>
      <c r="G96" s="43">
        <f>SUM(G97:G97)</f>
        <v>238.6</v>
      </c>
      <c r="H96" s="43">
        <f>SUM(H97:H97)</f>
        <v>247.9</v>
      </c>
    </row>
    <row r="97" spans="1:8" s="6" customFormat="1" ht="63.75">
      <c r="A97" s="18">
        <v>82</v>
      </c>
      <c r="B97" s="27" t="s">
        <v>133</v>
      </c>
      <c r="C97" s="28" t="s">
        <v>128</v>
      </c>
      <c r="D97" s="29" t="s">
        <v>134</v>
      </c>
      <c r="E97" s="39" t="s">
        <v>29</v>
      </c>
      <c r="F97" s="44">
        <v>229.3</v>
      </c>
      <c r="G97" s="44">
        <v>238.6</v>
      </c>
      <c r="H97" s="44">
        <v>247.9</v>
      </c>
    </row>
    <row r="98" spans="1:8" s="6" customFormat="1" ht="12.75">
      <c r="A98" s="18">
        <v>83</v>
      </c>
      <c r="B98" s="26" t="s">
        <v>135</v>
      </c>
      <c r="C98" s="22" t="s">
        <v>136</v>
      </c>
      <c r="D98" s="23" t="s">
        <v>32</v>
      </c>
      <c r="E98" s="38" t="s">
        <v>18</v>
      </c>
      <c r="F98" s="43">
        <f aca="true" t="shared" si="18" ref="F98:F100">F99</f>
        <v>63</v>
      </c>
      <c r="G98" s="43">
        <f aca="true" t="shared" si="19" ref="G98:G100">G99</f>
        <v>63</v>
      </c>
      <c r="H98" s="43">
        <f aca="true" t="shared" si="20" ref="H98:H100">H99</f>
        <v>63</v>
      </c>
    </row>
    <row r="99" spans="1:8" s="6" customFormat="1" ht="25.5">
      <c r="A99" s="18">
        <v>84</v>
      </c>
      <c r="B99" s="26" t="s">
        <v>137</v>
      </c>
      <c r="C99" s="22" t="s">
        <v>136</v>
      </c>
      <c r="D99" s="23" t="s">
        <v>101</v>
      </c>
      <c r="E99" s="38" t="s">
        <v>18</v>
      </c>
      <c r="F99" s="43">
        <f t="shared" si="18"/>
        <v>63</v>
      </c>
      <c r="G99" s="43">
        <f t="shared" si="19"/>
        <v>63</v>
      </c>
      <c r="H99" s="43">
        <f t="shared" si="20"/>
        <v>63</v>
      </c>
    </row>
    <row r="100" spans="1:8" s="6" customFormat="1" ht="51">
      <c r="A100" s="18">
        <v>85</v>
      </c>
      <c r="B100" s="26" t="s">
        <v>106</v>
      </c>
      <c r="C100" s="22" t="s">
        <v>136</v>
      </c>
      <c r="D100" s="23" t="s">
        <v>107</v>
      </c>
      <c r="E100" s="38" t="s">
        <v>18</v>
      </c>
      <c r="F100" s="43">
        <f t="shared" si="18"/>
        <v>63</v>
      </c>
      <c r="G100" s="43">
        <f t="shared" si="19"/>
        <v>63</v>
      </c>
      <c r="H100" s="43">
        <f t="shared" si="20"/>
        <v>63</v>
      </c>
    </row>
    <row r="101" spans="1:8" s="6" customFormat="1" ht="51">
      <c r="A101" s="18">
        <v>86</v>
      </c>
      <c r="B101" s="27" t="s">
        <v>28</v>
      </c>
      <c r="C101" s="28" t="s">
        <v>136</v>
      </c>
      <c r="D101" s="29" t="s">
        <v>138</v>
      </c>
      <c r="E101" s="39" t="s">
        <v>29</v>
      </c>
      <c r="F101" s="44">
        <v>63</v>
      </c>
      <c r="G101" s="44">
        <v>63</v>
      </c>
      <c r="H101" s="44">
        <v>63</v>
      </c>
    </row>
    <row r="102" spans="1:8" s="6" customFormat="1" ht="38.25">
      <c r="A102" s="18">
        <v>87</v>
      </c>
      <c r="B102" s="26" t="s">
        <v>139</v>
      </c>
      <c r="C102" s="22" t="s">
        <v>140</v>
      </c>
      <c r="D102" s="23" t="s">
        <v>130</v>
      </c>
      <c r="E102" s="32" t="s">
        <v>18</v>
      </c>
      <c r="F102" s="43">
        <f>F103</f>
        <v>7808.5</v>
      </c>
      <c r="G102" s="43">
        <f>G103</f>
        <v>7484.4</v>
      </c>
      <c r="H102" s="43">
        <f>H103</f>
        <v>7484.4</v>
      </c>
    </row>
    <row r="103" spans="1:8" s="6" customFormat="1" ht="25.5">
      <c r="A103" s="18">
        <v>88</v>
      </c>
      <c r="B103" s="47" t="s">
        <v>141</v>
      </c>
      <c r="C103" s="22" t="s">
        <v>140</v>
      </c>
      <c r="D103" s="23" t="s">
        <v>142</v>
      </c>
      <c r="E103" s="32" t="s">
        <v>18</v>
      </c>
      <c r="F103" s="43">
        <f>SUM(F104:F104)</f>
        <v>7808.5</v>
      </c>
      <c r="G103" s="43">
        <f>SUM(G104:G104)</f>
        <v>7484.4</v>
      </c>
      <c r="H103" s="43">
        <f>SUM(H104:H104)</f>
        <v>7484.4</v>
      </c>
    </row>
    <row r="104" spans="1:8" s="6" customFormat="1" ht="51">
      <c r="A104" s="18">
        <v>89</v>
      </c>
      <c r="B104" s="27" t="s">
        <v>28</v>
      </c>
      <c r="C104" s="28" t="s">
        <v>140</v>
      </c>
      <c r="D104" s="29" t="s">
        <v>143</v>
      </c>
      <c r="E104" s="36" t="s">
        <v>29</v>
      </c>
      <c r="F104" s="44">
        <v>7808.5</v>
      </c>
      <c r="G104" s="44">
        <v>7484.4</v>
      </c>
      <c r="H104" s="44">
        <v>7484.4</v>
      </c>
    </row>
    <row r="105" spans="1:8" s="6" customFormat="1" ht="63.75">
      <c r="A105" s="18">
        <v>90</v>
      </c>
      <c r="B105" s="26" t="s">
        <v>144</v>
      </c>
      <c r="C105" s="22" t="s">
        <v>145</v>
      </c>
      <c r="D105" s="23" t="s">
        <v>58</v>
      </c>
      <c r="E105" s="32" t="s">
        <v>18</v>
      </c>
      <c r="F105" s="43">
        <f>F106+F108</f>
        <v>100</v>
      </c>
      <c r="G105" s="43">
        <f>G106+G108</f>
        <v>100</v>
      </c>
      <c r="H105" s="43">
        <f>H106+H108</f>
        <v>100</v>
      </c>
    </row>
    <row r="106" spans="1:8" s="6" customFormat="1" ht="38.25">
      <c r="A106" s="18">
        <v>91</v>
      </c>
      <c r="B106" s="26" t="s">
        <v>146</v>
      </c>
      <c r="C106" s="22" t="s">
        <v>145</v>
      </c>
      <c r="D106" s="23" t="s">
        <v>147</v>
      </c>
      <c r="E106" s="32" t="s">
        <v>18</v>
      </c>
      <c r="F106" s="43">
        <f>SUM(F107:F107)</f>
        <v>100</v>
      </c>
      <c r="G106" s="43">
        <f>SUM(G107:G107)</f>
        <v>100</v>
      </c>
      <c r="H106" s="43">
        <f>SUM(H107:H107)</f>
        <v>100</v>
      </c>
    </row>
    <row r="107" spans="1:8" s="6" customFormat="1" ht="51">
      <c r="A107" s="18">
        <v>92</v>
      </c>
      <c r="B107" s="27" t="s">
        <v>28</v>
      </c>
      <c r="C107" s="28" t="s">
        <v>145</v>
      </c>
      <c r="D107" s="29" t="s">
        <v>148</v>
      </c>
      <c r="E107" s="36" t="s">
        <v>29</v>
      </c>
      <c r="F107" s="44">
        <v>100</v>
      </c>
      <c r="G107" s="44">
        <v>100</v>
      </c>
      <c r="H107" s="44">
        <v>100</v>
      </c>
    </row>
    <row r="108" spans="1:8" s="6" customFormat="1" ht="38.25">
      <c r="A108" s="18">
        <v>93</v>
      </c>
      <c r="B108" s="26" t="s">
        <v>60</v>
      </c>
      <c r="C108" s="22" t="s">
        <v>145</v>
      </c>
      <c r="D108" s="23" t="s">
        <v>63</v>
      </c>
      <c r="E108" s="32" t="s">
        <v>18</v>
      </c>
      <c r="F108" s="43">
        <f>F109</f>
        <v>0</v>
      </c>
      <c r="G108" s="43">
        <f>G109</f>
        <v>0</v>
      </c>
      <c r="H108" s="43">
        <f>H109</f>
        <v>0</v>
      </c>
    </row>
    <row r="109" spans="1:8" s="6" customFormat="1" ht="51">
      <c r="A109" s="18">
        <v>94</v>
      </c>
      <c r="B109" s="27" t="s">
        <v>28</v>
      </c>
      <c r="C109" s="28" t="s">
        <v>145</v>
      </c>
      <c r="D109" s="29" t="s">
        <v>63</v>
      </c>
      <c r="E109" s="36" t="s">
        <v>29</v>
      </c>
      <c r="F109" s="44">
        <v>0</v>
      </c>
      <c r="G109" s="44">
        <v>0</v>
      </c>
      <c r="H109" s="44">
        <v>0</v>
      </c>
    </row>
    <row r="110" spans="1:8" s="6" customFormat="1" ht="47.25">
      <c r="A110" s="18">
        <v>95</v>
      </c>
      <c r="B110" s="45" t="s">
        <v>149</v>
      </c>
      <c r="C110" s="22" t="s">
        <v>150</v>
      </c>
      <c r="D110" s="23" t="s">
        <v>32</v>
      </c>
      <c r="E110" s="32" t="s">
        <v>18</v>
      </c>
      <c r="F110" s="43">
        <f>F111+F115+F121+F125</f>
        <v>29133.300000000003</v>
      </c>
      <c r="G110" s="43">
        <f>G111+G115+G121+G125</f>
        <v>24139.7</v>
      </c>
      <c r="H110" s="43">
        <f>H111+H115+H121+H125</f>
        <v>24542.6</v>
      </c>
    </row>
    <row r="111" spans="1:8" s="6" customFormat="1" ht="38.25">
      <c r="A111" s="18">
        <v>96</v>
      </c>
      <c r="B111" s="25" t="s">
        <v>139</v>
      </c>
      <c r="C111" s="22" t="s">
        <v>151</v>
      </c>
      <c r="D111" s="23" t="s">
        <v>130</v>
      </c>
      <c r="E111" s="38" t="s">
        <v>18</v>
      </c>
      <c r="F111" s="43">
        <f>F112</f>
        <v>14428.7</v>
      </c>
      <c r="G111" s="43">
        <f>G112</f>
        <v>9964.1</v>
      </c>
      <c r="H111" s="43">
        <f>H112</f>
        <v>10073.1</v>
      </c>
    </row>
    <row r="112" spans="1:8" s="6" customFormat="1" ht="51">
      <c r="A112" s="18">
        <v>97</v>
      </c>
      <c r="B112" s="25" t="s">
        <v>152</v>
      </c>
      <c r="C112" s="22" t="s">
        <v>153</v>
      </c>
      <c r="D112" s="23" t="s">
        <v>154</v>
      </c>
      <c r="E112" s="38" t="s">
        <v>18</v>
      </c>
      <c r="F112" s="43">
        <f>SUM(F113:F114)</f>
        <v>14428.7</v>
      </c>
      <c r="G112" s="43">
        <f>SUM(G113:G114)</f>
        <v>9964.1</v>
      </c>
      <c r="H112" s="43">
        <f>SUM(H113:H114)</f>
        <v>10073.1</v>
      </c>
    </row>
    <row r="113" spans="1:8" s="6" customFormat="1" ht="76.5">
      <c r="A113" s="18">
        <v>98</v>
      </c>
      <c r="B113" s="48" t="s">
        <v>155</v>
      </c>
      <c r="C113" s="28" t="s">
        <v>153</v>
      </c>
      <c r="D113" s="29" t="s">
        <v>156</v>
      </c>
      <c r="E113" s="39" t="s">
        <v>29</v>
      </c>
      <c r="F113" s="44">
        <v>9313.1</v>
      </c>
      <c r="G113" s="44">
        <v>9685.7</v>
      </c>
      <c r="H113" s="44">
        <v>10073.1</v>
      </c>
    </row>
    <row r="114" spans="1:8" s="6" customFormat="1" ht="63.75">
      <c r="A114" s="18">
        <v>99</v>
      </c>
      <c r="B114" s="48" t="s">
        <v>157</v>
      </c>
      <c r="C114" s="28" t="s">
        <v>153</v>
      </c>
      <c r="D114" s="29" t="s">
        <v>158</v>
      </c>
      <c r="E114" s="39" t="s">
        <v>29</v>
      </c>
      <c r="F114" s="44">
        <v>5115.6</v>
      </c>
      <c r="G114" s="44">
        <v>278.4</v>
      </c>
      <c r="H114" s="44">
        <v>0</v>
      </c>
    </row>
    <row r="115" spans="1:8" s="6" customFormat="1" ht="38.25">
      <c r="A115" s="18">
        <v>100</v>
      </c>
      <c r="B115" s="25" t="s">
        <v>139</v>
      </c>
      <c r="C115" s="22" t="s">
        <v>159</v>
      </c>
      <c r="D115" s="23" t="s">
        <v>130</v>
      </c>
      <c r="E115" s="38" t="s">
        <v>18</v>
      </c>
      <c r="F115" s="43">
        <f>F116</f>
        <v>4036</v>
      </c>
      <c r="G115" s="43">
        <f>G116</f>
        <v>3796</v>
      </c>
      <c r="H115" s="43">
        <f>H116</f>
        <v>3796</v>
      </c>
    </row>
    <row r="116" spans="1:8" s="6" customFormat="1" ht="38.25">
      <c r="A116" s="18">
        <v>101</v>
      </c>
      <c r="B116" s="26" t="s">
        <v>160</v>
      </c>
      <c r="C116" s="22" t="s">
        <v>159</v>
      </c>
      <c r="D116" s="23" t="s">
        <v>130</v>
      </c>
      <c r="E116" s="38" t="s">
        <v>18</v>
      </c>
      <c r="F116" s="43">
        <f>SUM(F117:F120)</f>
        <v>4036</v>
      </c>
      <c r="G116" s="43">
        <f>SUM(G117:G120)</f>
        <v>3796</v>
      </c>
      <c r="H116" s="43">
        <f>SUM(H117:H120)</f>
        <v>3796</v>
      </c>
    </row>
    <row r="117" spans="1:8" s="6" customFormat="1" ht="51">
      <c r="A117" s="18">
        <v>102</v>
      </c>
      <c r="B117" s="27" t="s">
        <v>161</v>
      </c>
      <c r="C117" s="28" t="s">
        <v>159</v>
      </c>
      <c r="D117" s="29" t="s">
        <v>162</v>
      </c>
      <c r="E117" s="39" t="s">
        <v>29</v>
      </c>
      <c r="F117" s="44">
        <v>310</v>
      </c>
      <c r="G117" s="44">
        <v>70</v>
      </c>
      <c r="H117" s="44">
        <v>70</v>
      </c>
    </row>
    <row r="118" spans="1:8" s="6" customFormat="1" ht="38.25">
      <c r="A118" s="18">
        <v>103</v>
      </c>
      <c r="B118" s="40" t="s">
        <v>163</v>
      </c>
      <c r="C118" s="28" t="s">
        <v>159</v>
      </c>
      <c r="D118" s="29" t="s">
        <v>162</v>
      </c>
      <c r="E118" s="39" t="s">
        <v>164</v>
      </c>
      <c r="F118" s="44">
        <v>0</v>
      </c>
      <c r="G118" s="44">
        <v>0</v>
      </c>
      <c r="H118" s="44">
        <v>0</v>
      </c>
    </row>
    <row r="119" spans="1:8" s="6" customFormat="1" ht="12.75">
      <c r="A119" s="18">
        <v>104</v>
      </c>
      <c r="B119" s="49" t="s">
        <v>165</v>
      </c>
      <c r="C119" s="28" t="s">
        <v>159</v>
      </c>
      <c r="D119" s="29" t="s">
        <v>166</v>
      </c>
      <c r="E119" s="39" t="s">
        <v>167</v>
      </c>
      <c r="F119" s="44">
        <v>0</v>
      </c>
      <c r="G119" s="44">
        <v>0</v>
      </c>
      <c r="H119" s="44">
        <v>0</v>
      </c>
    </row>
    <row r="120" spans="1:8" s="6" customFormat="1" ht="12.75">
      <c r="A120" s="18">
        <v>105</v>
      </c>
      <c r="B120" s="49" t="s">
        <v>165</v>
      </c>
      <c r="C120" s="28" t="s">
        <v>159</v>
      </c>
      <c r="D120" s="29" t="s">
        <v>168</v>
      </c>
      <c r="E120" s="39" t="s">
        <v>167</v>
      </c>
      <c r="F120" s="44">
        <v>3726</v>
      </c>
      <c r="G120" s="44">
        <v>3726</v>
      </c>
      <c r="H120" s="44">
        <v>3726</v>
      </c>
    </row>
    <row r="121" spans="1:8" s="6" customFormat="1" ht="38.25">
      <c r="A121" s="18">
        <v>106</v>
      </c>
      <c r="B121" s="25" t="s">
        <v>139</v>
      </c>
      <c r="C121" s="22" t="s">
        <v>169</v>
      </c>
      <c r="D121" s="23" t="s">
        <v>130</v>
      </c>
      <c r="E121" s="32" t="s">
        <v>18</v>
      </c>
      <c r="F121" s="43">
        <f>F122</f>
        <v>9621.1</v>
      </c>
      <c r="G121" s="43">
        <f>G122</f>
        <v>9331.6</v>
      </c>
      <c r="H121" s="43">
        <f>H122</f>
        <v>9624.9</v>
      </c>
    </row>
    <row r="122" spans="1:8" s="6" customFormat="1" ht="54.75" customHeight="1">
      <c r="A122" s="18">
        <v>107</v>
      </c>
      <c r="B122" s="26" t="s">
        <v>131</v>
      </c>
      <c r="C122" s="22" t="s">
        <v>169</v>
      </c>
      <c r="D122" s="23" t="s">
        <v>132</v>
      </c>
      <c r="E122" s="32" t="s">
        <v>18</v>
      </c>
      <c r="F122" s="43">
        <f>SUM(F123:F124)</f>
        <v>9621.1</v>
      </c>
      <c r="G122" s="43">
        <f>SUM(G123:G124)</f>
        <v>9331.6</v>
      </c>
      <c r="H122" s="43">
        <f>SUM(H123:H124)</f>
        <v>9624.9</v>
      </c>
    </row>
    <row r="123" spans="1:8" s="6" customFormat="1" ht="51">
      <c r="A123" s="18">
        <v>108</v>
      </c>
      <c r="B123" s="27" t="s">
        <v>161</v>
      </c>
      <c r="C123" s="28" t="s">
        <v>169</v>
      </c>
      <c r="D123" s="29" t="s">
        <v>170</v>
      </c>
      <c r="E123" s="36" t="s">
        <v>29</v>
      </c>
      <c r="F123" s="44">
        <v>9586.1</v>
      </c>
      <c r="G123" s="44">
        <v>9331.6</v>
      </c>
      <c r="H123" s="44">
        <v>9624.9</v>
      </c>
    </row>
    <row r="124" spans="1:8" s="6" customFormat="1" ht="25.5">
      <c r="A124" s="18">
        <v>109</v>
      </c>
      <c r="B124" s="27" t="s">
        <v>171</v>
      </c>
      <c r="C124" s="28" t="s">
        <v>169</v>
      </c>
      <c r="D124" s="29" t="s">
        <v>170</v>
      </c>
      <c r="E124" s="36" t="s">
        <v>172</v>
      </c>
      <c r="F124" s="44">
        <v>35</v>
      </c>
      <c r="G124" s="44">
        <v>0</v>
      </c>
      <c r="H124" s="44">
        <v>0</v>
      </c>
    </row>
    <row r="125" spans="1:8" s="6" customFormat="1" ht="38.25">
      <c r="A125" s="18">
        <v>110</v>
      </c>
      <c r="B125" s="50" t="s">
        <v>173</v>
      </c>
      <c r="C125" s="22" t="s">
        <v>174</v>
      </c>
      <c r="D125" s="23" t="s">
        <v>32</v>
      </c>
      <c r="E125" s="32" t="s">
        <v>18</v>
      </c>
      <c r="F125" s="43">
        <f>SUM(F126:F127)</f>
        <v>1047.5</v>
      </c>
      <c r="G125" s="43">
        <f>SUM(G126:G127)</f>
        <v>1048</v>
      </c>
      <c r="H125" s="43">
        <f>SUM(H126:H127)</f>
        <v>1048.6</v>
      </c>
    </row>
    <row r="126" spans="1:8" s="6" customFormat="1" ht="110.25" customHeight="1">
      <c r="A126" s="18">
        <v>111</v>
      </c>
      <c r="B126" s="48" t="s">
        <v>175</v>
      </c>
      <c r="C126" s="29" t="s">
        <v>176</v>
      </c>
      <c r="D126" s="29" t="s">
        <v>177</v>
      </c>
      <c r="E126" s="36" t="s">
        <v>76</v>
      </c>
      <c r="F126" s="44">
        <v>1032</v>
      </c>
      <c r="G126" s="44">
        <v>1032</v>
      </c>
      <c r="H126" s="44">
        <v>1032</v>
      </c>
    </row>
    <row r="127" spans="1:8" s="6" customFormat="1" ht="114" customHeight="1">
      <c r="A127" s="18">
        <v>112</v>
      </c>
      <c r="B127" s="51" t="s">
        <v>178</v>
      </c>
      <c r="C127" s="29" t="s">
        <v>176</v>
      </c>
      <c r="D127" s="29" t="s">
        <v>179</v>
      </c>
      <c r="E127" s="36" t="s">
        <v>180</v>
      </c>
      <c r="F127" s="44">
        <v>15.5</v>
      </c>
      <c r="G127" s="44">
        <v>16</v>
      </c>
      <c r="H127" s="44">
        <v>16.6</v>
      </c>
    </row>
    <row r="128" spans="1:8" s="6" customFormat="1" ht="15.75">
      <c r="A128" s="18">
        <v>113</v>
      </c>
      <c r="B128" s="45" t="s">
        <v>181</v>
      </c>
      <c r="C128" s="31" t="s">
        <v>182</v>
      </c>
      <c r="D128" s="31" t="s">
        <v>32</v>
      </c>
      <c r="E128" s="32" t="s">
        <v>18</v>
      </c>
      <c r="F128" s="24">
        <f>F130+F136+F163+F179+F154</f>
        <v>399864.5</v>
      </c>
      <c r="G128" s="24">
        <f>G130+G136+G163+G179+G154</f>
        <v>373579.69999999995</v>
      </c>
      <c r="H128" s="24">
        <f>H130+H136+H163+H179+H154</f>
        <v>374758.8</v>
      </c>
    </row>
    <row r="129" spans="1:8" s="6" customFormat="1" ht="51">
      <c r="A129" s="18">
        <v>114</v>
      </c>
      <c r="B129" s="26" t="s">
        <v>183</v>
      </c>
      <c r="C129" s="31" t="s">
        <v>182</v>
      </c>
      <c r="D129" s="32" t="s">
        <v>184</v>
      </c>
      <c r="E129" s="32" t="s">
        <v>18</v>
      </c>
      <c r="F129" s="24">
        <f>F130+F136+F154</f>
        <v>391583.5</v>
      </c>
      <c r="G129" s="24">
        <f>G130+G136+G154</f>
        <v>365377.30000000005</v>
      </c>
      <c r="H129" s="24">
        <f>H130+H136+H154</f>
        <v>366542.6</v>
      </c>
    </row>
    <row r="130" spans="1:8" s="6" customFormat="1" ht="51">
      <c r="A130" s="18">
        <v>115</v>
      </c>
      <c r="B130" s="26" t="s">
        <v>185</v>
      </c>
      <c r="C130" s="31" t="s">
        <v>186</v>
      </c>
      <c r="D130" s="32" t="s">
        <v>187</v>
      </c>
      <c r="E130" s="32" t="s">
        <v>18</v>
      </c>
      <c r="F130" s="24">
        <f>F131+F134</f>
        <v>143169.1</v>
      </c>
      <c r="G130" s="24">
        <f>G131+G134</f>
        <v>147706.3</v>
      </c>
      <c r="H130" s="24">
        <f>H131+H134</f>
        <v>150020.4</v>
      </c>
    </row>
    <row r="131" spans="1:8" s="6" customFormat="1" ht="89.25">
      <c r="A131" s="18">
        <v>116</v>
      </c>
      <c r="B131" s="52" t="s">
        <v>188</v>
      </c>
      <c r="C131" s="53" t="s">
        <v>186</v>
      </c>
      <c r="D131" s="23" t="s">
        <v>189</v>
      </c>
      <c r="E131" s="23" t="s">
        <v>18</v>
      </c>
      <c r="F131" s="24">
        <f>SUM(F132:F133)</f>
        <v>102380</v>
      </c>
      <c r="G131" s="24">
        <f>SUM(G132:G133)</f>
        <v>105746</v>
      </c>
      <c r="H131" s="24">
        <f>SUM(H132:H133)</f>
        <v>107570</v>
      </c>
    </row>
    <row r="132" spans="1:8" s="6" customFormat="1" ht="25.5">
      <c r="A132" s="18">
        <v>117</v>
      </c>
      <c r="B132" s="27" t="s">
        <v>67</v>
      </c>
      <c r="C132" s="46" t="s">
        <v>186</v>
      </c>
      <c r="D132" s="29" t="s">
        <v>190</v>
      </c>
      <c r="E132" s="36" t="s">
        <v>69</v>
      </c>
      <c r="F132" s="30">
        <v>101459</v>
      </c>
      <c r="G132" s="30">
        <v>104825</v>
      </c>
      <c r="H132" s="30">
        <v>106649</v>
      </c>
    </row>
    <row r="133" spans="1:8" s="6" customFormat="1" ht="25.5">
      <c r="A133" s="18">
        <v>118</v>
      </c>
      <c r="B133" s="27" t="s">
        <v>67</v>
      </c>
      <c r="C133" s="46" t="s">
        <v>186</v>
      </c>
      <c r="D133" s="29" t="s">
        <v>191</v>
      </c>
      <c r="E133" s="36" t="s">
        <v>69</v>
      </c>
      <c r="F133" s="30">
        <v>921</v>
      </c>
      <c r="G133" s="30">
        <v>921</v>
      </c>
      <c r="H133" s="30">
        <v>921</v>
      </c>
    </row>
    <row r="134" spans="1:8" s="6" customFormat="1" ht="38.25">
      <c r="A134" s="18">
        <v>119</v>
      </c>
      <c r="B134" s="26" t="s">
        <v>192</v>
      </c>
      <c r="C134" s="31" t="s">
        <v>186</v>
      </c>
      <c r="D134" s="23" t="s">
        <v>193</v>
      </c>
      <c r="E134" s="32" t="s">
        <v>18</v>
      </c>
      <c r="F134" s="24">
        <f>SUM(F135:F135)</f>
        <v>40789.1</v>
      </c>
      <c r="G134" s="24">
        <f>SUM(G135:G135)</f>
        <v>41960.3</v>
      </c>
      <c r="H134" s="24">
        <f>SUM(H135:H135)</f>
        <v>42450.4</v>
      </c>
    </row>
    <row r="135" spans="1:8" s="6" customFormat="1" ht="25.5">
      <c r="A135" s="18">
        <v>120</v>
      </c>
      <c r="B135" s="27" t="s">
        <v>67</v>
      </c>
      <c r="C135" s="35" t="s">
        <v>186</v>
      </c>
      <c r="D135" s="36" t="s">
        <v>193</v>
      </c>
      <c r="E135" s="36" t="s">
        <v>69</v>
      </c>
      <c r="F135" s="30">
        <v>40789.1</v>
      </c>
      <c r="G135" s="30">
        <v>41960.3</v>
      </c>
      <c r="H135" s="30">
        <v>42450.4</v>
      </c>
    </row>
    <row r="136" spans="1:8" s="6" customFormat="1" ht="12.75">
      <c r="A136" s="18">
        <v>121</v>
      </c>
      <c r="B136" s="54" t="s">
        <v>194</v>
      </c>
      <c r="C136" s="31" t="s">
        <v>195</v>
      </c>
      <c r="D136" s="31" t="s">
        <v>32</v>
      </c>
      <c r="E136" s="32" t="s">
        <v>18</v>
      </c>
      <c r="F136" s="24">
        <f>F137</f>
        <v>178423.90000000002</v>
      </c>
      <c r="G136" s="24">
        <f>G137</f>
        <v>137155.1</v>
      </c>
      <c r="H136" s="24">
        <f>H137</f>
        <v>138817.1</v>
      </c>
    </row>
    <row r="137" spans="1:8" s="6" customFormat="1" ht="51">
      <c r="A137" s="18">
        <v>122</v>
      </c>
      <c r="B137" s="26" t="s">
        <v>196</v>
      </c>
      <c r="C137" s="31" t="s">
        <v>195</v>
      </c>
      <c r="D137" s="32" t="s">
        <v>197</v>
      </c>
      <c r="E137" s="32" t="s">
        <v>18</v>
      </c>
      <c r="F137" s="24">
        <f>F138+F142+F145+F140+F148+F150+F152</f>
        <v>178423.90000000002</v>
      </c>
      <c r="G137" s="24">
        <f>G138+G142+G145+G140+G148+G150+G152</f>
        <v>137155.1</v>
      </c>
      <c r="H137" s="24">
        <f>H138+H142+H145+H140+H148+H150+H152</f>
        <v>138817.1</v>
      </c>
    </row>
    <row r="138" spans="1:8" s="6" customFormat="1" ht="38.25">
      <c r="A138" s="18">
        <v>123</v>
      </c>
      <c r="B138" s="26" t="s">
        <v>192</v>
      </c>
      <c r="C138" s="31" t="s">
        <v>195</v>
      </c>
      <c r="D138" s="32" t="s">
        <v>197</v>
      </c>
      <c r="E138" s="32" t="s">
        <v>18</v>
      </c>
      <c r="F138" s="24">
        <f>SUM(F139:F139)</f>
        <v>66211.9</v>
      </c>
      <c r="G138" s="24">
        <f>SUM(G139:G139)</f>
        <v>21100</v>
      </c>
      <c r="H138" s="24">
        <f>SUM(H139:H139)</f>
        <v>21100</v>
      </c>
    </row>
    <row r="139" spans="1:8" s="6" customFormat="1" ht="25.5">
      <c r="A139" s="18">
        <v>124</v>
      </c>
      <c r="B139" s="27" t="s">
        <v>67</v>
      </c>
      <c r="C139" s="35" t="s">
        <v>195</v>
      </c>
      <c r="D139" s="36" t="s">
        <v>198</v>
      </c>
      <c r="E139" s="36" t="s">
        <v>69</v>
      </c>
      <c r="F139" s="30">
        <v>66211.9</v>
      </c>
      <c r="G139" s="30">
        <v>21100</v>
      </c>
      <c r="H139" s="30">
        <v>21100</v>
      </c>
    </row>
    <row r="140" spans="1:8" s="6" customFormat="1" ht="38.25">
      <c r="A140" s="18">
        <v>125</v>
      </c>
      <c r="B140" s="26" t="s">
        <v>199</v>
      </c>
      <c r="C140" s="31" t="s">
        <v>195</v>
      </c>
      <c r="D140" s="32" t="s">
        <v>200</v>
      </c>
      <c r="E140" s="32" t="s">
        <v>18</v>
      </c>
      <c r="F140" s="24">
        <f>F141</f>
        <v>2803.2</v>
      </c>
      <c r="G140" s="24">
        <f>G141</f>
        <v>2803.2</v>
      </c>
      <c r="H140" s="24">
        <f>H141</f>
        <v>2803.2</v>
      </c>
    </row>
    <row r="141" spans="1:8" s="6" customFormat="1" ht="25.5">
      <c r="A141" s="18">
        <v>126</v>
      </c>
      <c r="B141" s="27" t="s">
        <v>201</v>
      </c>
      <c r="C141" s="35" t="s">
        <v>195</v>
      </c>
      <c r="D141" s="36" t="s">
        <v>200</v>
      </c>
      <c r="E141" s="36" t="s">
        <v>69</v>
      </c>
      <c r="F141" s="30">
        <v>2803.2</v>
      </c>
      <c r="G141" s="30">
        <v>2803.2</v>
      </c>
      <c r="H141" s="30">
        <v>2803.2</v>
      </c>
    </row>
    <row r="142" spans="1:8" s="6" customFormat="1" ht="63.75">
      <c r="A142" s="18">
        <v>127</v>
      </c>
      <c r="B142" s="26" t="s">
        <v>202</v>
      </c>
      <c r="C142" s="31" t="s">
        <v>195</v>
      </c>
      <c r="D142" s="23" t="s">
        <v>197</v>
      </c>
      <c r="E142" s="23" t="s">
        <v>18</v>
      </c>
      <c r="F142" s="24">
        <f>SUM(F143:F144)</f>
        <v>10008.8</v>
      </c>
      <c r="G142" s="24">
        <f>SUM(G143:G144)</f>
        <v>10409.9</v>
      </c>
      <c r="H142" s="24">
        <f>SUM(H143:H144)</f>
        <v>10449.9</v>
      </c>
    </row>
    <row r="143" spans="1:8" s="6" customFormat="1" ht="25.5">
      <c r="A143" s="18">
        <v>128</v>
      </c>
      <c r="B143" s="27" t="s">
        <v>67</v>
      </c>
      <c r="C143" s="35" t="s">
        <v>195</v>
      </c>
      <c r="D143" s="29" t="s">
        <v>203</v>
      </c>
      <c r="E143" s="36" t="s">
        <v>69</v>
      </c>
      <c r="F143" s="30">
        <v>9051.8</v>
      </c>
      <c r="G143" s="30">
        <v>9413.9</v>
      </c>
      <c r="H143" s="30">
        <v>9413.9</v>
      </c>
    </row>
    <row r="144" spans="1:8" s="6" customFormat="1" ht="25.5">
      <c r="A144" s="18">
        <v>129</v>
      </c>
      <c r="B144" s="27" t="s">
        <v>67</v>
      </c>
      <c r="C144" s="35" t="s">
        <v>195</v>
      </c>
      <c r="D144" s="29" t="s">
        <v>204</v>
      </c>
      <c r="E144" s="36" t="s">
        <v>69</v>
      </c>
      <c r="F144" s="30">
        <v>957</v>
      </c>
      <c r="G144" s="30">
        <v>996</v>
      </c>
      <c r="H144" s="30">
        <v>1036</v>
      </c>
    </row>
    <row r="145" spans="1:8" s="6" customFormat="1" ht="191.25">
      <c r="A145" s="18">
        <v>130</v>
      </c>
      <c r="B145" s="52" t="s">
        <v>205</v>
      </c>
      <c r="C145" s="53" t="s">
        <v>206</v>
      </c>
      <c r="D145" s="23" t="s">
        <v>207</v>
      </c>
      <c r="E145" s="23" t="s">
        <v>18</v>
      </c>
      <c r="F145" s="24">
        <f>SUM(F146:F147)</f>
        <v>99400</v>
      </c>
      <c r="G145" s="24">
        <f>SUM(G146:G147)</f>
        <v>102842</v>
      </c>
      <c r="H145" s="24">
        <f>SUM(H146:H147)</f>
        <v>104464</v>
      </c>
    </row>
    <row r="146" spans="1:8" s="6" customFormat="1" ht="25.5">
      <c r="A146" s="18">
        <v>131</v>
      </c>
      <c r="B146" s="27" t="s">
        <v>67</v>
      </c>
      <c r="C146" s="28" t="s">
        <v>195</v>
      </c>
      <c r="D146" s="29" t="s">
        <v>208</v>
      </c>
      <c r="E146" s="36" t="s">
        <v>69</v>
      </c>
      <c r="F146" s="30">
        <v>96151</v>
      </c>
      <c r="G146" s="30">
        <v>99593</v>
      </c>
      <c r="H146" s="30">
        <v>101215</v>
      </c>
    </row>
    <row r="147" spans="1:8" s="6" customFormat="1" ht="25.5">
      <c r="A147" s="18">
        <v>132</v>
      </c>
      <c r="B147" s="27" t="s">
        <v>67</v>
      </c>
      <c r="C147" s="28" t="s">
        <v>195</v>
      </c>
      <c r="D147" s="29" t="s">
        <v>209</v>
      </c>
      <c r="E147" s="36" t="s">
        <v>69</v>
      </c>
      <c r="F147" s="30">
        <v>3249</v>
      </c>
      <c r="G147" s="30">
        <v>3249</v>
      </c>
      <c r="H147" s="30">
        <v>3249</v>
      </c>
    </row>
    <row r="148" spans="1:8" s="6" customFormat="1" ht="89.25">
      <c r="A148" s="18">
        <v>133</v>
      </c>
      <c r="B148" s="26" t="s">
        <v>210</v>
      </c>
      <c r="C148" s="22" t="s">
        <v>195</v>
      </c>
      <c r="D148" s="23" t="s">
        <v>211</v>
      </c>
      <c r="E148" s="23" t="s">
        <v>18</v>
      </c>
      <c r="F148" s="24">
        <f>F149</f>
        <v>0</v>
      </c>
      <c r="G148" s="24">
        <f>G149</f>
        <v>0</v>
      </c>
      <c r="H148" s="24">
        <f>H149</f>
        <v>0</v>
      </c>
    </row>
    <row r="149" spans="1:8" s="6" customFormat="1" ht="25.5">
      <c r="A149" s="18">
        <v>134</v>
      </c>
      <c r="B149" s="27" t="s">
        <v>201</v>
      </c>
      <c r="C149" s="28" t="s">
        <v>195</v>
      </c>
      <c r="D149" s="29" t="s">
        <v>211</v>
      </c>
      <c r="E149" s="36" t="s">
        <v>69</v>
      </c>
      <c r="F149" s="30"/>
      <c r="G149" s="30"/>
      <c r="H149" s="30"/>
    </row>
    <row r="150" spans="1:8" s="6" customFormat="1" ht="89.25">
      <c r="A150" s="18">
        <v>135</v>
      </c>
      <c r="B150" s="26" t="s">
        <v>212</v>
      </c>
      <c r="C150" s="22" t="s">
        <v>195</v>
      </c>
      <c r="D150" s="23" t="s">
        <v>213</v>
      </c>
      <c r="E150" s="23" t="s">
        <v>18</v>
      </c>
      <c r="F150" s="24">
        <f>F151</f>
        <v>0</v>
      </c>
      <c r="G150" s="24">
        <f>G151</f>
        <v>0</v>
      </c>
      <c r="H150" s="24">
        <f>H151</f>
        <v>0</v>
      </c>
    </row>
    <row r="151" spans="1:8" s="6" customFormat="1" ht="25.5">
      <c r="A151" s="18">
        <v>136</v>
      </c>
      <c r="B151" s="27" t="s">
        <v>201</v>
      </c>
      <c r="C151" s="28" t="s">
        <v>195</v>
      </c>
      <c r="D151" s="29" t="s">
        <v>213</v>
      </c>
      <c r="E151" s="29" t="s">
        <v>69</v>
      </c>
      <c r="F151" s="30">
        <v>0</v>
      </c>
      <c r="G151" s="30">
        <v>0</v>
      </c>
      <c r="H151" s="30">
        <v>0</v>
      </c>
    </row>
    <row r="152" spans="1:8" s="6" customFormat="1" ht="89.25">
      <c r="A152" s="18">
        <v>137</v>
      </c>
      <c r="B152" s="26" t="s">
        <v>214</v>
      </c>
      <c r="C152" s="22" t="s">
        <v>195</v>
      </c>
      <c r="D152" s="23" t="s">
        <v>215</v>
      </c>
      <c r="E152" s="23" t="s">
        <v>18</v>
      </c>
      <c r="F152" s="24">
        <f>F153</f>
        <v>0</v>
      </c>
      <c r="G152" s="24">
        <f>G153</f>
        <v>0</v>
      </c>
      <c r="H152" s="24">
        <f>H153</f>
        <v>0</v>
      </c>
    </row>
    <row r="153" spans="1:8" s="6" customFormat="1" ht="25.5">
      <c r="A153" s="18">
        <v>138</v>
      </c>
      <c r="B153" s="27" t="s">
        <v>201</v>
      </c>
      <c r="C153" s="28" t="s">
        <v>195</v>
      </c>
      <c r="D153" s="29" t="s">
        <v>215</v>
      </c>
      <c r="E153" s="29" t="s">
        <v>69</v>
      </c>
      <c r="F153" s="30">
        <v>0</v>
      </c>
      <c r="G153" s="30">
        <v>0</v>
      </c>
      <c r="H153" s="30">
        <v>0</v>
      </c>
    </row>
    <row r="154" spans="1:8" s="6" customFormat="1" ht="51">
      <c r="A154" s="18">
        <v>139</v>
      </c>
      <c r="B154" s="26" t="s">
        <v>216</v>
      </c>
      <c r="C154" s="31" t="s">
        <v>217</v>
      </c>
      <c r="D154" s="32" t="s">
        <v>218</v>
      </c>
      <c r="E154" s="32" t="s">
        <v>18</v>
      </c>
      <c r="F154" s="24">
        <f>F155+F160</f>
        <v>69990.5</v>
      </c>
      <c r="G154" s="24">
        <f>G155+G160</f>
        <v>80515.9</v>
      </c>
      <c r="H154" s="24">
        <f>H155+H160</f>
        <v>77705.09999999999</v>
      </c>
    </row>
    <row r="155" spans="1:8" s="6" customFormat="1" ht="38.25">
      <c r="A155" s="18">
        <v>140</v>
      </c>
      <c r="B155" s="26" t="s">
        <v>192</v>
      </c>
      <c r="C155" s="31" t="s">
        <v>217</v>
      </c>
      <c r="D155" s="32" t="s">
        <v>219</v>
      </c>
      <c r="E155" s="32" t="s">
        <v>18</v>
      </c>
      <c r="F155" s="24">
        <f>SUM(F156:F159)</f>
        <v>69990.5</v>
      </c>
      <c r="G155" s="24">
        <f>SUM(G156:G159)</f>
        <v>80515.9</v>
      </c>
      <c r="H155" s="24">
        <f>SUM(H156:H159)</f>
        <v>77705.09999999999</v>
      </c>
    </row>
    <row r="156" spans="1:8" s="6" customFormat="1" ht="25.5">
      <c r="A156" s="18">
        <v>141</v>
      </c>
      <c r="B156" s="27" t="s">
        <v>81</v>
      </c>
      <c r="C156" s="35" t="s">
        <v>217</v>
      </c>
      <c r="D156" s="36" t="s">
        <v>219</v>
      </c>
      <c r="E156" s="36" t="s">
        <v>83</v>
      </c>
      <c r="F156" s="30">
        <v>12267.3</v>
      </c>
      <c r="G156" s="30">
        <v>12754.9</v>
      </c>
      <c r="H156" s="30">
        <v>12754.9</v>
      </c>
    </row>
    <row r="157" spans="1:8" s="6" customFormat="1" ht="51">
      <c r="A157" s="18">
        <v>142</v>
      </c>
      <c r="B157" s="27" t="s">
        <v>28</v>
      </c>
      <c r="C157" s="35" t="s">
        <v>217</v>
      </c>
      <c r="D157" s="35" t="s">
        <v>219</v>
      </c>
      <c r="E157" s="36" t="s">
        <v>29</v>
      </c>
      <c r="F157" s="30">
        <v>1683.5</v>
      </c>
      <c r="G157" s="30">
        <v>1683.6</v>
      </c>
      <c r="H157" s="30">
        <v>1683.5</v>
      </c>
    </row>
    <row r="158" spans="1:8" s="6" customFormat="1" ht="25.5">
      <c r="A158" s="18">
        <v>143</v>
      </c>
      <c r="B158" s="27" t="s">
        <v>78</v>
      </c>
      <c r="C158" s="35" t="s">
        <v>217</v>
      </c>
      <c r="D158" s="35" t="s">
        <v>219</v>
      </c>
      <c r="E158" s="36" t="s">
        <v>79</v>
      </c>
      <c r="F158" s="30">
        <v>11</v>
      </c>
      <c r="G158" s="30">
        <v>11</v>
      </c>
      <c r="H158" s="30">
        <v>11</v>
      </c>
    </row>
    <row r="159" spans="1:8" s="6" customFormat="1" ht="25.5">
      <c r="A159" s="18">
        <v>144</v>
      </c>
      <c r="B159" s="27" t="s">
        <v>201</v>
      </c>
      <c r="C159" s="35" t="s">
        <v>217</v>
      </c>
      <c r="D159" s="35" t="s">
        <v>219</v>
      </c>
      <c r="E159" s="36" t="s">
        <v>69</v>
      </c>
      <c r="F159" s="30">
        <v>56028.7</v>
      </c>
      <c r="G159" s="30">
        <v>66066.4</v>
      </c>
      <c r="H159" s="30">
        <v>63255.7</v>
      </c>
    </row>
    <row r="160" spans="1:8" s="6" customFormat="1" ht="89.25">
      <c r="A160" s="18">
        <v>145</v>
      </c>
      <c r="B160" s="26" t="s">
        <v>210</v>
      </c>
      <c r="C160" s="31" t="s">
        <v>217</v>
      </c>
      <c r="D160" s="32" t="s">
        <v>220</v>
      </c>
      <c r="E160" s="32" t="s">
        <v>18</v>
      </c>
      <c r="F160" s="24">
        <f>SUM(F161:F162)</f>
        <v>0</v>
      </c>
      <c r="G160" s="24">
        <f>SUM(G161:G162)</f>
        <v>0</v>
      </c>
      <c r="H160" s="24">
        <f>SUM(H161:H162)</f>
        <v>0</v>
      </c>
    </row>
    <row r="161" spans="1:8" s="6" customFormat="1" ht="51">
      <c r="A161" s="18">
        <v>146</v>
      </c>
      <c r="B161" s="27" t="s">
        <v>28</v>
      </c>
      <c r="C161" s="35" t="s">
        <v>217</v>
      </c>
      <c r="D161" s="36" t="s">
        <v>220</v>
      </c>
      <c r="E161" s="36" t="s">
        <v>29</v>
      </c>
      <c r="F161" s="30"/>
      <c r="G161" s="30"/>
      <c r="H161" s="30"/>
    </row>
    <row r="162" spans="1:8" s="6" customFormat="1" ht="25.5">
      <c r="A162" s="18">
        <v>147</v>
      </c>
      <c r="B162" s="27" t="s">
        <v>201</v>
      </c>
      <c r="C162" s="35" t="s">
        <v>217</v>
      </c>
      <c r="D162" s="36" t="s">
        <v>220</v>
      </c>
      <c r="E162" s="36" t="s">
        <v>69</v>
      </c>
      <c r="F162" s="30"/>
      <c r="G162" s="30"/>
      <c r="H162" s="30"/>
    </row>
    <row r="163" spans="1:8" s="6" customFormat="1" ht="31.5">
      <c r="A163" s="18">
        <v>148</v>
      </c>
      <c r="B163" s="45" t="s">
        <v>221</v>
      </c>
      <c r="C163" s="31" t="s">
        <v>222</v>
      </c>
      <c r="D163" s="31" t="s">
        <v>32</v>
      </c>
      <c r="E163" s="32" t="s">
        <v>18</v>
      </c>
      <c r="F163" s="24">
        <f>F164+F171</f>
        <v>7733.200000000001</v>
      </c>
      <c r="G163" s="24">
        <f>G164+G171</f>
        <v>7653.799999999999</v>
      </c>
      <c r="H163" s="24">
        <f>H164+H171</f>
        <v>7666.700000000001</v>
      </c>
    </row>
    <row r="164" spans="1:8" s="6" customFormat="1" ht="63.75">
      <c r="A164" s="18">
        <v>149</v>
      </c>
      <c r="B164" s="26" t="s">
        <v>223</v>
      </c>
      <c r="C164" s="31" t="s">
        <v>222</v>
      </c>
      <c r="D164" s="32" t="s">
        <v>224</v>
      </c>
      <c r="E164" s="32" t="s">
        <v>18</v>
      </c>
      <c r="F164" s="24">
        <f>F165+F168</f>
        <v>1291.9</v>
      </c>
      <c r="G164" s="24">
        <f>G165+G168</f>
        <v>1199.9</v>
      </c>
      <c r="H164" s="24">
        <f>H165+H168</f>
        <v>1199.9</v>
      </c>
    </row>
    <row r="165" spans="1:8" s="6" customFormat="1" ht="51">
      <c r="A165" s="18">
        <v>150</v>
      </c>
      <c r="B165" s="26" t="s">
        <v>225</v>
      </c>
      <c r="C165" s="31" t="s">
        <v>222</v>
      </c>
      <c r="D165" s="32" t="s">
        <v>226</v>
      </c>
      <c r="E165" s="32" t="s">
        <v>18</v>
      </c>
      <c r="F165" s="24">
        <f>SUM(F166:F167)</f>
        <v>1011</v>
      </c>
      <c r="G165" s="24">
        <f>SUM(G166:G167)</f>
        <v>1011</v>
      </c>
      <c r="H165" s="24">
        <f>SUM(H166:H167)</f>
        <v>1011</v>
      </c>
    </row>
    <row r="166" spans="1:8" s="6" customFormat="1" ht="51">
      <c r="A166" s="18">
        <v>151</v>
      </c>
      <c r="B166" s="27" t="s">
        <v>28</v>
      </c>
      <c r="C166" s="35" t="s">
        <v>222</v>
      </c>
      <c r="D166" s="36" t="s">
        <v>227</v>
      </c>
      <c r="E166" s="36" t="s">
        <v>29</v>
      </c>
      <c r="F166" s="30">
        <v>85.8</v>
      </c>
      <c r="G166" s="30">
        <v>85.8</v>
      </c>
      <c r="H166" s="30">
        <v>85.8</v>
      </c>
    </row>
    <row r="167" spans="1:8" s="6" customFormat="1" ht="25.5">
      <c r="A167" s="18">
        <v>152</v>
      </c>
      <c r="B167" s="27" t="s">
        <v>201</v>
      </c>
      <c r="C167" s="35" t="s">
        <v>222</v>
      </c>
      <c r="D167" s="36" t="s">
        <v>227</v>
      </c>
      <c r="E167" s="36" t="s">
        <v>69</v>
      </c>
      <c r="F167" s="30">
        <v>925.2</v>
      </c>
      <c r="G167" s="30">
        <v>925.2</v>
      </c>
      <c r="H167" s="30">
        <v>925.2</v>
      </c>
    </row>
    <row r="168" spans="1:8" s="6" customFormat="1" ht="51">
      <c r="A168" s="18">
        <v>153</v>
      </c>
      <c r="B168" s="26" t="s">
        <v>228</v>
      </c>
      <c r="C168" s="31" t="s">
        <v>222</v>
      </c>
      <c r="D168" s="32" t="s">
        <v>229</v>
      </c>
      <c r="E168" s="32" t="s">
        <v>18</v>
      </c>
      <c r="F168" s="24">
        <f>SUM(F169:F170)</f>
        <v>280.9</v>
      </c>
      <c r="G168" s="24">
        <f>SUM(G169:G170)</f>
        <v>188.9</v>
      </c>
      <c r="H168" s="24">
        <f>SUM(H169:H170)</f>
        <v>188.9</v>
      </c>
    </row>
    <row r="169" spans="1:8" s="6" customFormat="1" ht="51">
      <c r="A169" s="18">
        <v>154</v>
      </c>
      <c r="B169" s="27" t="s">
        <v>28</v>
      </c>
      <c r="C169" s="35" t="s">
        <v>222</v>
      </c>
      <c r="D169" s="36" t="s">
        <v>230</v>
      </c>
      <c r="E169" s="36" t="s">
        <v>29</v>
      </c>
      <c r="F169" s="30">
        <v>111</v>
      </c>
      <c r="G169" s="30">
        <v>19</v>
      </c>
      <c r="H169" s="30">
        <v>19</v>
      </c>
    </row>
    <row r="170" spans="1:8" s="6" customFormat="1" ht="25.5">
      <c r="A170" s="18">
        <v>155</v>
      </c>
      <c r="B170" s="27" t="s">
        <v>201</v>
      </c>
      <c r="C170" s="35" t="s">
        <v>222</v>
      </c>
      <c r="D170" s="36" t="s">
        <v>230</v>
      </c>
      <c r="E170" s="36" t="s">
        <v>69</v>
      </c>
      <c r="F170" s="30">
        <v>169.9</v>
      </c>
      <c r="G170" s="30">
        <v>169.9</v>
      </c>
      <c r="H170" s="30">
        <v>169.9</v>
      </c>
    </row>
    <row r="171" spans="1:8" s="6" customFormat="1" ht="38.25">
      <c r="A171" s="18">
        <v>156</v>
      </c>
      <c r="B171" s="26" t="s">
        <v>231</v>
      </c>
      <c r="C171" s="31" t="s">
        <v>222</v>
      </c>
      <c r="D171" s="31" t="s">
        <v>32</v>
      </c>
      <c r="E171" s="32" t="s">
        <v>18</v>
      </c>
      <c r="F171" s="24">
        <f aca="true" t="shared" si="21" ref="F171:F172">F172</f>
        <v>6441.3</v>
      </c>
      <c r="G171" s="24">
        <f aca="true" t="shared" si="22" ref="G171:G172">G172</f>
        <v>6453.9</v>
      </c>
      <c r="H171" s="24">
        <f aca="true" t="shared" si="23" ref="H171:H172">H172</f>
        <v>6466.8</v>
      </c>
    </row>
    <row r="172" spans="1:8" s="6" customFormat="1" ht="51">
      <c r="A172" s="18">
        <v>157</v>
      </c>
      <c r="B172" s="26" t="s">
        <v>183</v>
      </c>
      <c r="C172" s="31" t="s">
        <v>222</v>
      </c>
      <c r="D172" s="32" t="s">
        <v>184</v>
      </c>
      <c r="E172" s="32" t="s">
        <v>18</v>
      </c>
      <c r="F172" s="24">
        <f t="shared" si="21"/>
        <v>6441.3</v>
      </c>
      <c r="G172" s="24">
        <f t="shared" si="22"/>
        <v>6453.9</v>
      </c>
      <c r="H172" s="24">
        <f t="shared" si="23"/>
        <v>6466.8</v>
      </c>
    </row>
    <row r="173" spans="1:8" s="6" customFormat="1" ht="38.25">
      <c r="A173" s="18">
        <v>158</v>
      </c>
      <c r="B173" s="26" t="s">
        <v>232</v>
      </c>
      <c r="C173" s="31" t="s">
        <v>222</v>
      </c>
      <c r="D173" s="32" t="s">
        <v>233</v>
      </c>
      <c r="E173" s="32" t="s">
        <v>18</v>
      </c>
      <c r="F173" s="24">
        <f>SUM(F174:F178)</f>
        <v>6441.3</v>
      </c>
      <c r="G173" s="24">
        <f>SUM(G174:G178)</f>
        <v>6453.9</v>
      </c>
      <c r="H173" s="24">
        <f>SUM(H174:H178)</f>
        <v>6466.8</v>
      </c>
    </row>
    <row r="174" spans="1:8" s="6" customFormat="1" ht="69.75">
      <c r="A174" s="18">
        <v>159</v>
      </c>
      <c r="B174" s="27" t="s">
        <v>234</v>
      </c>
      <c r="C174" s="28" t="s">
        <v>222</v>
      </c>
      <c r="D174" s="36" t="s">
        <v>235</v>
      </c>
      <c r="E174" s="29" t="s">
        <v>29</v>
      </c>
      <c r="F174" s="30">
        <v>2588.5</v>
      </c>
      <c r="G174" s="30">
        <v>2703</v>
      </c>
      <c r="H174" s="30">
        <v>2822</v>
      </c>
    </row>
    <row r="175" spans="1:8" s="6" customFormat="1" ht="76.5">
      <c r="A175" s="18">
        <v>160</v>
      </c>
      <c r="B175" s="27" t="s">
        <v>236</v>
      </c>
      <c r="C175" s="28" t="s">
        <v>222</v>
      </c>
      <c r="D175" s="36" t="s">
        <v>237</v>
      </c>
      <c r="E175" s="29" t="s">
        <v>29</v>
      </c>
      <c r="F175" s="30">
        <v>314</v>
      </c>
      <c r="G175" s="30">
        <v>326.6</v>
      </c>
      <c r="H175" s="30">
        <v>339.5</v>
      </c>
    </row>
    <row r="176" spans="1:8" s="6" customFormat="1" ht="81">
      <c r="A176" s="18">
        <v>161</v>
      </c>
      <c r="B176" s="27" t="s">
        <v>238</v>
      </c>
      <c r="C176" s="28" t="s">
        <v>222</v>
      </c>
      <c r="D176" s="36" t="s">
        <v>235</v>
      </c>
      <c r="E176" s="29" t="s">
        <v>69</v>
      </c>
      <c r="F176" s="30">
        <v>273</v>
      </c>
      <c r="G176" s="30">
        <v>273</v>
      </c>
      <c r="H176" s="30">
        <v>273</v>
      </c>
    </row>
    <row r="177" spans="1:8" s="6" customFormat="1" ht="51">
      <c r="A177" s="18">
        <v>162</v>
      </c>
      <c r="B177" s="27" t="s">
        <v>28</v>
      </c>
      <c r="C177" s="28" t="s">
        <v>222</v>
      </c>
      <c r="D177" s="36" t="s">
        <v>239</v>
      </c>
      <c r="E177" s="29" t="s">
        <v>29</v>
      </c>
      <c r="F177" s="30">
        <v>2172.8</v>
      </c>
      <c r="G177" s="30">
        <v>2058.3</v>
      </c>
      <c r="H177" s="30">
        <v>1939.3</v>
      </c>
    </row>
    <row r="178" spans="1:8" s="6" customFormat="1" ht="25.5">
      <c r="A178" s="18">
        <v>163</v>
      </c>
      <c r="B178" s="27" t="s">
        <v>201</v>
      </c>
      <c r="C178" s="28" t="s">
        <v>222</v>
      </c>
      <c r="D178" s="36" t="s">
        <v>239</v>
      </c>
      <c r="E178" s="29" t="s">
        <v>69</v>
      </c>
      <c r="F178" s="30">
        <v>1093</v>
      </c>
      <c r="G178" s="30">
        <v>1093</v>
      </c>
      <c r="H178" s="30">
        <v>1093</v>
      </c>
    </row>
    <row r="179" spans="1:8" s="6" customFormat="1" ht="51">
      <c r="A179" s="18">
        <v>164</v>
      </c>
      <c r="B179" s="26" t="s">
        <v>183</v>
      </c>
      <c r="C179" s="31" t="s">
        <v>240</v>
      </c>
      <c r="D179" s="32" t="s">
        <v>184</v>
      </c>
      <c r="E179" s="32" t="s">
        <v>18</v>
      </c>
      <c r="F179" s="24">
        <f>F180+F183</f>
        <v>547.8</v>
      </c>
      <c r="G179" s="24">
        <f>G180+G183</f>
        <v>548.5999999999999</v>
      </c>
      <c r="H179" s="24">
        <f>H180+H183</f>
        <v>549.5</v>
      </c>
    </row>
    <row r="180" spans="1:8" s="6" customFormat="1" ht="51">
      <c r="A180" s="18">
        <v>165</v>
      </c>
      <c r="B180" s="26" t="s">
        <v>241</v>
      </c>
      <c r="C180" s="31" t="s">
        <v>240</v>
      </c>
      <c r="D180" s="32" t="s">
        <v>242</v>
      </c>
      <c r="E180" s="32" t="s">
        <v>18</v>
      </c>
      <c r="F180" s="24">
        <f>SUM(F181:F182)</f>
        <v>527.8</v>
      </c>
      <c r="G180" s="24">
        <f>SUM(G181:G182)</f>
        <v>527.8</v>
      </c>
      <c r="H180" s="24">
        <f>SUM(H181:H182)</f>
        <v>527.8</v>
      </c>
    </row>
    <row r="181" spans="1:8" s="6" customFormat="1" ht="51">
      <c r="A181" s="18">
        <v>166</v>
      </c>
      <c r="B181" s="27" t="s">
        <v>28</v>
      </c>
      <c r="C181" s="35" t="s">
        <v>240</v>
      </c>
      <c r="D181" s="36" t="s">
        <v>243</v>
      </c>
      <c r="E181" s="36" t="s">
        <v>29</v>
      </c>
      <c r="F181" s="30">
        <v>92.8</v>
      </c>
      <c r="G181" s="30">
        <v>92.8</v>
      </c>
      <c r="H181" s="30">
        <v>92.8</v>
      </c>
    </row>
    <row r="182" spans="1:8" s="6" customFormat="1" ht="25.5">
      <c r="A182" s="18">
        <v>167</v>
      </c>
      <c r="B182" s="27" t="s">
        <v>171</v>
      </c>
      <c r="C182" s="35" t="s">
        <v>240</v>
      </c>
      <c r="D182" s="36" t="s">
        <v>243</v>
      </c>
      <c r="E182" s="36" t="s">
        <v>172</v>
      </c>
      <c r="F182" s="30">
        <v>435</v>
      </c>
      <c r="G182" s="30">
        <v>435</v>
      </c>
      <c r="H182" s="30">
        <v>435</v>
      </c>
    </row>
    <row r="183" spans="1:8" s="6" customFormat="1" ht="36">
      <c r="A183" s="18">
        <v>168</v>
      </c>
      <c r="B183" s="55" t="s">
        <v>232</v>
      </c>
      <c r="C183" s="32" t="s">
        <v>244</v>
      </c>
      <c r="D183" s="38" t="s">
        <v>237</v>
      </c>
      <c r="E183" s="32" t="s">
        <v>18</v>
      </c>
      <c r="F183" s="24">
        <f>F184</f>
        <v>20</v>
      </c>
      <c r="G183" s="24">
        <f>G184</f>
        <v>20.8</v>
      </c>
      <c r="H183" s="24">
        <f>H184</f>
        <v>21.7</v>
      </c>
    </row>
    <row r="184" spans="1:8" s="6" customFormat="1" ht="76.5">
      <c r="A184" s="18">
        <v>169</v>
      </c>
      <c r="B184" s="27" t="s">
        <v>236</v>
      </c>
      <c r="C184" s="36" t="s">
        <v>244</v>
      </c>
      <c r="D184" s="39" t="s">
        <v>245</v>
      </c>
      <c r="E184" s="36" t="s">
        <v>29</v>
      </c>
      <c r="F184" s="56">
        <v>20</v>
      </c>
      <c r="G184" s="56">
        <v>20.8</v>
      </c>
      <c r="H184" s="56">
        <v>21.7</v>
      </c>
    </row>
    <row r="185" spans="1:8" s="6" customFormat="1" ht="94.5">
      <c r="A185" s="18">
        <v>170</v>
      </c>
      <c r="B185" s="45" t="s">
        <v>223</v>
      </c>
      <c r="C185" s="31" t="s">
        <v>246</v>
      </c>
      <c r="D185" s="32" t="s">
        <v>224</v>
      </c>
      <c r="E185" s="32" t="s">
        <v>18</v>
      </c>
      <c r="F185" s="24">
        <f>F186</f>
        <v>24937</v>
      </c>
      <c r="G185" s="24">
        <f>G186</f>
        <v>25862.5</v>
      </c>
      <c r="H185" s="24">
        <f>H186</f>
        <v>26825</v>
      </c>
    </row>
    <row r="186" spans="1:8" s="6" customFormat="1" ht="38.25">
      <c r="A186" s="18">
        <v>171</v>
      </c>
      <c r="B186" s="26" t="s">
        <v>247</v>
      </c>
      <c r="C186" s="31" t="s">
        <v>248</v>
      </c>
      <c r="D186" s="32" t="s">
        <v>249</v>
      </c>
      <c r="E186" s="32" t="s">
        <v>18</v>
      </c>
      <c r="F186" s="24">
        <f>SUM(F187:F188)</f>
        <v>24937</v>
      </c>
      <c r="G186" s="24">
        <f>SUM(G187:G188)</f>
        <v>25862.5</v>
      </c>
      <c r="H186" s="24">
        <f>SUM(H187:H188)</f>
        <v>26825</v>
      </c>
    </row>
    <row r="187" spans="1:8" s="6" customFormat="1" ht="25.5">
      <c r="A187" s="18">
        <v>172</v>
      </c>
      <c r="B187" s="27" t="s">
        <v>67</v>
      </c>
      <c r="C187" s="35" t="s">
        <v>248</v>
      </c>
      <c r="D187" s="36" t="s">
        <v>250</v>
      </c>
      <c r="E187" s="36" t="s">
        <v>69</v>
      </c>
      <c r="F187" s="30">
        <v>23722</v>
      </c>
      <c r="G187" s="30">
        <v>24647.5</v>
      </c>
      <c r="H187" s="30">
        <v>25610</v>
      </c>
    </row>
    <row r="188" spans="1:8" s="6" customFormat="1" ht="25.5">
      <c r="A188" s="18">
        <v>173</v>
      </c>
      <c r="B188" s="27" t="s">
        <v>67</v>
      </c>
      <c r="C188" s="35" t="s">
        <v>248</v>
      </c>
      <c r="D188" s="57" t="s">
        <v>251</v>
      </c>
      <c r="E188" s="57" t="s">
        <v>69</v>
      </c>
      <c r="F188" s="41">
        <v>1215</v>
      </c>
      <c r="G188" s="41">
        <v>1215</v>
      </c>
      <c r="H188" s="41">
        <v>1215</v>
      </c>
    </row>
    <row r="189" spans="1:8" s="6" customFormat="1" ht="12.75">
      <c r="A189" s="18">
        <v>174</v>
      </c>
      <c r="B189" s="26" t="s">
        <v>252</v>
      </c>
      <c r="C189" s="31" t="s">
        <v>253</v>
      </c>
      <c r="D189" s="23" t="s">
        <v>32</v>
      </c>
      <c r="E189" s="23" t="s">
        <v>18</v>
      </c>
      <c r="F189" s="24">
        <f>F190</f>
        <v>438.3</v>
      </c>
      <c r="G189" s="24">
        <f>G190</f>
        <v>438.3</v>
      </c>
      <c r="H189" s="24">
        <f>H190</f>
        <v>438.3</v>
      </c>
    </row>
    <row r="190" spans="1:8" s="6" customFormat="1" ht="51">
      <c r="A190" s="18">
        <v>175</v>
      </c>
      <c r="B190" s="26" t="s">
        <v>254</v>
      </c>
      <c r="C190" s="31" t="s">
        <v>255</v>
      </c>
      <c r="D190" s="23" t="s">
        <v>256</v>
      </c>
      <c r="E190" s="23" t="s">
        <v>18</v>
      </c>
      <c r="F190" s="24">
        <f>F191+F194+F197+F200</f>
        <v>438.3</v>
      </c>
      <c r="G190" s="24">
        <f>G191+G194+G197+G200</f>
        <v>438.3</v>
      </c>
      <c r="H190" s="24">
        <f>H191+H194+H197+H200</f>
        <v>438.3</v>
      </c>
    </row>
    <row r="191" spans="1:8" s="6" customFormat="1" ht="39" customHeight="1">
      <c r="A191" s="18">
        <v>176</v>
      </c>
      <c r="B191" s="26" t="s">
        <v>257</v>
      </c>
      <c r="C191" s="31" t="s">
        <v>255</v>
      </c>
      <c r="D191" s="23" t="s">
        <v>258</v>
      </c>
      <c r="E191" s="23" t="s">
        <v>18</v>
      </c>
      <c r="F191" s="24">
        <f>SUM(F192:F193)</f>
        <v>67.5</v>
      </c>
      <c r="G191" s="24">
        <f>SUM(G192:G193)</f>
        <v>67.5</v>
      </c>
      <c r="H191" s="24">
        <f>SUM(H192:H193)</f>
        <v>67.5</v>
      </c>
    </row>
    <row r="192" spans="1:8" s="6" customFormat="1" ht="51">
      <c r="A192" s="18">
        <v>177</v>
      </c>
      <c r="B192" s="27" t="s">
        <v>28</v>
      </c>
      <c r="C192" s="35" t="s">
        <v>255</v>
      </c>
      <c r="D192" s="29" t="s">
        <v>259</v>
      </c>
      <c r="E192" s="29" t="s">
        <v>29</v>
      </c>
      <c r="F192" s="30">
        <v>6</v>
      </c>
      <c r="G192" s="30">
        <v>6</v>
      </c>
      <c r="H192" s="30">
        <v>6</v>
      </c>
    </row>
    <row r="193" spans="1:8" s="6" customFormat="1" ht="25.5">
      <c r="A193" s="18">
        <v>178</v>
      </c>
      <c r="B193" s="27" t="s">
        <v>201</v>
      </c>
      <c r="C193" s="35" t="s">
        <v>255</v>
      </c>
      <c r="D193" s="29" t="s">
        <v>259</v>
      </c>
      <c r="E193" s="29" t="s">
        <v>69</v>
      </c>
      <c r="F193" s="30">
        <f>56.5+5</f>
        <v>61.5</v>
      </c>
      <c r="G193" s="30">
        <f>56.5+5</f>
        <v>61.5</v>
      </c>
      <c r="H193" s="30">
        <f>56.5+5</f>
        <v>61.5</v>
      </c>
    </row>
    <row r="194" spans="1:8" s="6" customFormat="1" ht="41.25" customHeight="1">
      <c r="A194" s="18">
        <v>179</v>
      </c>
      <c r="B194" s="26" t="s">
        <v>260</v>
      </c>
      <c r="C194" s="31" t="s">
        <v>255</v>
      </c>
      <c r="D194" s="32" t="s">
        <v>261</v>
      </c>
      <c r="E194" s="32" t="s">
        <v>18</v>
      </c>
      <c r="F194" s="24">
        <f>SUM(F195:F196)</f>
        <v>39</v>
      </c>
      <c r="G194" s="24">
        <f>SUM(G195:G196)</f>
        <v>39</v>
      </c>
      <c r="H194" s="24">
        <f>SUM(H195:H196)</f>
        <v>39</v>
      </c>
    </row>
    <row r="195" spans="1:8" s="6" customFormat="1" ht="51">
      <c r="A195" s="18">
        <v>180</v>
      </c>
      <c r="B195" s="27" t="s">
        <v>28</v>
      </c>
      <c r="C195" s="35" t="s">
        <v>255</v>
      </c>
      <c r="D195" s="36" t="s">
        <v>262</v>
      </c>
      <c r="E195" s="36" t="s">
        <v>29</v>
      </c>
      <c r="F195" s="30">
        <v>1</v>
      </c>
      <c r="G195" s="30">
        <v>1</v>
      </c>
      <c r="H195" s="30">
        <v>1</v>
      </c>
    </row>
    <row r="196" spans="1:8" s="6" customFormat="1" ht="25.5">
      <c r="A196" s="18">
        <v>181</v>
      </c>
      <c r="B196" s="27" t="s">
        <v>201</v>
      </c>
      <c r="C196" s="35" t="s">
        <v>255</v>
      </c>
      <c r="D196" s="36" t="s">
        <v>262</v>
      </c>
      <c r="E196" s="36" t="s">
        <v>69</v>
      </c>
      <c r="F196" s="30">
        <v>38</v>
      </c>
      <c r="G196" s="30">
        <v>38</v>
      </c>
      <c r="H196" s="30">
        <v>38</v>
      </c>
    </row>
    <row r="197" spans="1:8" s="6" customFormat="1" ht="38.25" customHeight="1">
      <c r="A197" s="18">
        <v>182</v>
      </c>
      <c r="B197" s="26" t="s">
        <v>263</v>
      </c>
      <c r="C197" s="31" t="s">
        <v>255</v>
      </c>
      <c r="D197" s="32" t="s">
        <v>264</v>
      </c>
      <c r="E197" s="32" t="s">
        <v>18</v>
      </c>
      <c r="F197" s="24">
        <f>SUM(F198:F199)</f>
        <v>57.5</v>
      </c>
      <c r="G197" s="24">
        <f>SUM(G198:G199)</f>
        <v>57.5</v>
      </c>
      <c r="H197" s="24">
        <f>SUM(H198:H199)</f>
        <v>57.5</v>
      </c>
    </row>
    <row r="198" spans="1:8" s="6" customFormat="1" ht="51">
      <c r="A198" s="18">
        <v>183</v>
      </c>
      <c r="B198" s="27" t="s">
        <v>28</v>
      </c>
      <c r="C198" s="35" t="s">
        <v>255</v>
      </c>
      <c r="D198" s="36" t="s">
        <v>265</v>
      </c>
      <c r="E198" s="36" t="s">
        <v>29</v>
      </c>
      <c r="F198" s="30">
        <v>3.5</v>
      </c>
      <c r="G198" s="30">
        <v>3.5</v>
      </c>
      <c r="H198" s="30">
        <v>3.5</v>
      </c>
    </row>
    <row r="199" spans="1:8" s="6" customFormat="1" ht="25.5">
      <c r="A199" s="18">
        <v>184</v>
      </c>
      <c r="B199" s="27" t="s">
        <v>201</v>
      </c>
      <c r="C199" s="35" t="s">
        <v>255</v>
      </c>
      <c r="D199" s="36" t="s">
        <v>265</v>
      </c>
      <c r="E199" s="36" t="s">
        <v>69</v>
      </c>
      <c r="F199" s="30">
        <f>49+5</f>
        <v>54</v>
      </c>
      <c r="G199" s="30">
        <v>54</v>
      </c>
      <c r="H199" s="30">
        <v>54</v>
      </c>
    </row>
    <row r="200" spans="1:8" s="6" customFormat="1" ht="51">
      <c r="A200" s="18">
        <v>185</v>
      </c>
      <c r="B200" s="26" t="s">
        <v>266</v>
      </c>
      <c r="C200" s="31" t="s">
        <v>255</v>
      </c>
      <c r="D200" s="32" t="s">
        <v>267</v>
      </c>
      <c r="E200" s="32" t="s">
        <v>18</v>
      </c>
      <c r="F200" s="24">
        <f>SUM(F201:F202)</f>
        <v>274.3</v>
      </c>
      <c r="G200" s="24">
        <f>SUM(G201:G202)</f>
        <v>274.3</v>
      </c>
      <c r="H200" s="24">
        <f>SUM(H201:H202)</f>
        <v>274.3</v>
      </c>
    </row>
    <row r="201" spans="1:8" s="6" customFormat="1" ht="51">
      <c r="A201" s="18">
        <v>186</v>
      </c>
      <c r="B201" s="27" t="s">
        <v>28</v>
      </c>
      <c r="C201" s="35" t="s">
        <v>255</v>
      </c>
      <c r="D201" s="36" t="s">
        <v>268</v>
      </c>
      <c r="E201" s="36" t="s">
        <v>29</v>
      </c>
      <c r="F201" s="30">
        <v>165.9</v>
      </c>
      <c r="G201" s="30">
        <v>165.9</v>
      </c>
      <c r="H201" s="30">
        <v>165.9</v>
      </c>
    </row>
    <row r="202" spans="1:8" s="6" customFormat="1" ht="25.5">
      <c r="A202" s="18">
        <v>187</v>
      </c>
      <c r="B202" s="27" t="s">
        <v>201</v>
      </c>
      <c r="C202" s="35" t="s">
        <v>255</v>
      </c>
      <c r="D202" s="36" t="s">
        <v>268</v>
      </c>
      <c r="E202" s="36" t="s">
        <v>69</v>
      </c>
      <c r="F202" s="30">
        <v>108.4</v>
      </c>
      <c r="G202" s="30">
        <f>73.5+34.9</f>
        <v>108.4</v>
      </c>
      <c r="H202" s="30">
        <f>73.5+34.9</f>
        <v>108.4</v>
      </c>
    </row>
    <row r="203" spans="1:8" s="6" customFormat="1" ht="15.75">
      <c r="A203" s="18">
        <v>188</v>
      </c>
      <c r="B203" s="21" t="s">
        <v>269</v>
      </c>
      <c r="C203" s="23" t="s">
        <v>270</v>
      </c>
      <c r="D203" s="23" t="s">
        <v>32</v>
      </c>
      <c r="E203" s="23" t="s">
        <v>18</v>
      </c>
      <c r="F203" s="24">
        <f>F206+F220+F204</f>
        <v>21993.3</v>
      </c>
      <c r="G203" s="24">
        <f>G206+G220+G204</f>
        <v>22767.7</v>
      </c>
      <c r="H203" s="24">
        <f>H206+H220+H204</f>
        <v>23357.800000000003</v>
      </c>
    </row>
    <row r="204" spans="1:8" s="6" customFormat="1" ht="12.75">
      <c r="A204" s="18">
        <v>189</v>
      </c>
      <c r="B204" s="25" t="s">
        <v>271</v>
      </c>
      <c r="C204" s="23" t="s">
        <v>272</v>
      </c>
      <c r="D204" s="23" t="s">
        <v>273</v>
      </c>
      <c r="E204" s="23" t="s">
        <v>18</v>
      </c>
      <c r="F204" s="24">
        <f>F205</f>
        <v>1997.9</v>
      </c>
      <c r="G204" s="24">
        <f>G205</f>
        <v>2077.9</v>
      </c>
      <c r="H204" s="24">
        <f>H205</f>
        <v>2161.1</v>
      </c>
    </row>
    <row r="205" spans="1:8" s="6" customFormat="1" ht="25.5">
      <c r="A205" s="18">
        <v>190</v>
      </c>
      <c r="B205" s="27" t="s">
        <v>274</v>
      </c>
      <c r="C205" s="29" t="s">
        <v>272</v>
      </c>
      <c r="D205" s="29" t="s">
        <v>273</v>
      </c>
      <c r="E205" s="29" t="s">
        <v>275</v>
      </c>
      <c r="F205" s="30">
        <f>1650.3+169.4+178.2</f>
        <v>1997.9</v>
      </c>
      <c r="G205" s="30">
        <f>1716.3+176.2+185.4</f>
        <v>2077.9</v>
      </c>
      <c r="H205" s="30">
        <f>1785+183.3+192.8</f>
        <v>2161.1</v>
      </c>
    </row>
    <row r="206" spans="1:8" s="6" customFormat="1" ht="25.5">
      <c r="A206" s="18">
        <v>191</v>
      </c>
      <c r="B206" s="33" t="s">
        <v>276</v>
      </c>
      <c r="C206" s="23" t="s">
        <v>277</v>
      </c>
      <c r="D206" s="23" t="s">
        <v>32</v>
      </c>
      <c r="E206" s="23" t="s">
        <v>18</v>
      </c>
      <c r="F206" s="24">
        <f>F207+F210+F213+F216+F218</f>
        <v>19008.699999999997</v>
      </c>
      <c r="G206" s="24">
        <f>G207+G210+G213+G216+G218</f>
        <v>19694.6</v>
      </c>
      <c r="H206" s="24">
        <f>H207+H210+H213+H216+H218</f>
        <v>20193.000000000004</v>
      </c>
    </row>
    <row r="207" spans="1:8" s="6" customFormat="1" ht="126.75" customHeight="1">
      <c r="A207" s="18">
        <v>192</v>
      </c>
      <c r="B207" s="33" t="s">
        <v>278</v>
      </c>
      <c r="C207" s="31" t="s">
        <v>277</v>
      </c>
      <c r="D207" s="32" t="s">
        <v>279</v>
      </c>
      <c r="E207" s="23" t="s">
        <v>18</v>
      </c>
      <c r="F207" s="24">
        <f>SUM(F208:F209)</f>
        <v>1540.8</v>
      </c>
      <c r="G207" s="24">
        <f>SUM(G208:G209)</f>
        <v>1540.6</v>
      </c>
      <c r="H207" s="24">
        <f>SUM(H208:H209)</f>
        <v>1540.6</v>
      </c>
    </row>
    <row r="208" spans="1:8" s="6" customFormat="1" ht="51">
      <c r="A208" s="18">
        <v>193</v>
      </c>
      <c r="B208" s="27" t="s">
        <v>28</v>
      </c>
      <c r="C208" s="35" t="s">
        <v>277</v>
      </c>
      <c r="D208" s="36" t="s">
        <v>279</v>
      </c>
      <c r="E208" s="29" t="s">
        <v>29</v>
      </c>
      <c r="F208" s="30">
        <v>20</v>
      </c>
      <c r="G208" s="30">
        <v>20</v>
      </c>
      <c r="H208" s="30">
        <v>20</v>
      </c>
    </row>
    <row r="209" spans="1:8" s="6" customFormat="1" ht="38.25">
      <c r="A209" s="18">
        <v>194</v>
      </c>
      <c r="B209" s="27" t="s">
        <v>75</v>
      </c>
      <c r="C209" s="35" t="s">
        <v>277</v>
      </c>
      <c r="D209" s="36" t="s">
        <v>279</v>
      </c>
      <c r="E209" s="29" t="s">
        <v>76</v>
      </c>
      <c r="F209" s="30">
        <v>1520.8</v>
      </c>
      <c r="G209" s="30">
        <v>1520.6</v>
      </c>
      <c r="H209" s="30">
        <v>1520.6</v>
      </c>
    </row>
    <row r="210" spans="1:8" s="6" customFormat="1" ht="102">
      <c r="A210" s="18">
        <v>195</v>
      </c>
      <c r="B210" s="25" t="s">
        <v>280</v>
      </c>
      <c r="C210" s="31" t="s">
        <v>277</v>
      </c>
      <c r="D210" s="32" t="s">
        <v>281</v>
      </c>
      <c r="E210" s="32" t="s">
        <v>18</v>
      </c>
      <c r="F210" s="24">
        <f>SUM(F211:F212)</f>
        <v>727.5</v>
      </c>
      <c r="G210" s="24">
        <f>SUM(G211:G212)</f>
        <v>757.8</v>
      </c>
      <c r="H210" s="24">
        <f>SUM(H211:H212)</f>
        <v>789.3</v>
      </c>
    </row>
    <row r="211" spans="1:8" s="6" customFormat="1" ht="38.25">
      <c r="A211" s="18">
        <v>196</v>
      </c>
      <c r="B211" s="27" t="s">
        <v>75</v>
      </c>
      <c r="C211" s="35" t="s">
        <v>277</v>
      </c>
      <c r="D211" s="36" t="s">
        <v>281</v>
      </c>
      <c r="E211" s="29" t="s">
        <v>76</v>
      </c>
      <c r="F211" s="30">
        <v>717.7</v>
      </c>
      <c r="G211" s="41">
        <v>748.4</v>
      </c>
      <c r="H211" s="41">
        <v>780.3</v>
      </c>
    </row>
    <row r="212" spans="1:8" s="6" customFormat="1" ht="51">
      <c r="A212" s="18">
        <v>197</v>
      </c>
      <c r="B212" s="27" t="s">
        <v>28</v>
      </c>
      <c r="C212" s="35" t="s">
        <v>277</v>
      </c>
      <c r="D212" s="36" t="s">
        <v>281</v>
      </c>
      <c r="E212" s="35">
        <v>240</v>
      </c>
      <c r="F212" s="58">
        <v>9.8</v>
      </c>
      <c r="G212" s="30">
        <v>9.4</v>
      </c>
      <c r="H212" s="30">
        <v>9</v>
      </c>
    </row>
    <row r="213" spans="1:8" s="6" customFormat="1" ht="114.75">
      <c r="A213" s="18">
        <v>198</v>
      </c>
      <c r="B213" s="26" t="s">
        <v>282</v>
      </c>
      <c r="C213" s="31" t="s">
        <v>277</v>
      </c>
      <c r="D213" s="23" t="s">
        <v>283</v>
      </c>
      <c r="E213" s="23" t="s">
        <v>18</v>
      </c>
      <c r="F213" s="24">
        <f>SUM(F214:F215)</f>
        <v>16041.8</v>
      </c>
      <c r="G213" s="24">
        <f>SUM(G214:G215)</f>
        <v>16696.8</v>
      </c>
      <c r="H213" s="24">
        <f>SUM(H214:H215)</f>
        <v>17163.4</v>
      </c>
    </row>
    <row r="214" spans="1:8" s="6" customFormat="1" ht="51">
      <c r="A214" s="18">
        <v>199</v>
      </c>
      <c r="B214" s="27" t="s">
        <v>28</v>
      </c>
      <c r="C214" s="35" t="s">
        <v>277</v>
      </c>
      <c r="D214" s="29" t="s">
        <v>283</v>
      </c>
      <c r="E214" s="29" t="s">
        <v>29</v>
      </c>
      <c r="F214" s="30">
        <f>4.5+154</f>
        <v>158.5</v>
      </c>
      <c r="G214" s="30">
        <v>164</v>
      </c>
      <c r="H214" s="30">
        <v>174</v>
      </c>
    </row>
    <row r="215" spans="1:8" s="6" customFormat="1" ht="38.25">
      <c r="A215" s="18">
        <v>200</v>
      </c>
      <c r="B215" s="27" t="s">
        <v>75</v>
      </c>
      <c r="C215" s="35" t="s">
        <v>277</v>
      </c>
      <c r="D215" s="29" t="s">
        <v>283</v>
      </c>
      <c r="E215" s="29" t="s">
        <v>76</v>
      </c>
      <c r="F215" s="30">
        <v>15883.3</v>
      </c>
      <c r="G215" s="30">
        <v>16532.8</v>
      </c>
      <c r="H215" s="30">
        <v>16989.4</v>
      </c>
    </row>
    <row r="216" spans="1:8" s="6" customFormat="1" ht="153">
      <c r="A216" s="18">
        <v>201</v>
      </c>
      <c r="B216" s="26" t="s">
        <v>284</v>
      </c>
      <c r="C216" s="31" t="s">
        <v>277</v>
      </c>
      <c r="D216" s="23" t="s">
        <v>285</v>
      </c>
      <c r="E216" s="23" t="s">
        <v>18</v>
      </c>
      <c r="F216" s="24">
        <f>SUM(F217:F217)</f>
        <v>13.6</v>
      </c>
      <c r="G216" s="24">
        <f>SUM(G217:G217)</f>
        <v>14.4</v>
      </c>
      <c r="H216" s="24">
        <f>SUM(H217:H217)</f>
        <v>14.7</v>
      </c>
    </row>
    <row r="217" spans="1:8" s="6" customFormat="1" ht="38.25">
      <c r="A217" s="18">
        <v>202</v>
      </c>
      <c r="B217" s="27" t="s">
        <v>75</v>
      </c>
      <c r="C217" s="35" t="s">
        <v>277</v>
      </c>
      <c r="D217" s="29" t="s">
        <v>285</v>
      </c>
      <c r="E217" s="29" t="s">
        <v>76</v>
      </c>
      <c r="F217" s="30">
        <v>13.6</v>
      </c>
      <c r="G217" s="30">
        <v>14.4</v>
      </c>
      <c r="H217" s="30">
        <v>14.7</v>
      </c>
    </row>
    <row r="218" spans="1:8" s="6" customFormat="1" ht="63.75">
      <c r="A218" s="18">
        <v>203</v>
      </c>
      <c r="B218" s="26" t="s">
        <v>286</v>
      </c>
      <c r="C218" s="31" t="s">
        <v>277</v>
      </c>
      <c r="D218" s="23" t="s">
        <v>32</v>
      </c>
      <c r="E218" s="23" t="s">
        <v>18</v>
      </c>
      <c r="F218" s="24">
        <f>F219</f>
        <v>685</v>
      </c>
      <c r="G218" s="24">
        <f>G219</f>
        <v>685</v>
      </c>
      <c r="H218" s="24">
        <f>H219</f>
        <v>685</v>
      </c>
    </row>
    <row r="219" spans="1:8" s="6" customFormat="1" ht="38.25">
      <c r="A219" s="18">
        <v>204</v>
      </c>
      <c r="B219" s="27" t="s">
        <v>75</v>
      </c>
      <c r="C219" s="35" t="s">
        <v>277</v>
      </c>
      <c r="D219" s="29" t="s">
        <v>287</v>
      </c>
      <c r="E219" s="29" t="s">
        <v>76</v>
      </c>
      <c r="F219" s="30">
        <v>685</v>
      </c>
      <c r="G219" s="30">
        <v>685</v>
      </c>
      <c r="H219" s="30">
        <v>685</v>
      </c>
    </row>
    <row r="220" spans="1:8" s="59" customFormat="1" ht="28.5" customHeight="1">
      <c r="A220" s="18">
        <v>205</v>
      </c>
      <c r="B220" s="25" t="s">
        <v>288</v>
      </c>
      <c r="C220" s="22" t="s">
        <v>289</v>
      </c>
      <c r="D220" s="23" t="s">
        <v>32</v>
      </c>
      <c r="E220" s="38" t="s">
        <v>18</v>
      </c>
      <c r="F220" s="43">
        <f>F221+F223</f>
        <v>986.7</v>
      </c>
      <c r="G220" s="43">
        <f>G221+G223</f>
        <v>995.1999999999999</v>
      </c>
      <c r="H220" s="43">
        <f>H221+H223</f>
        <v>1003.6999999999999</v>
      </c>
    </row>
    <row r="221" spans="1:8" s="6" customFormat="1" ht="89.25">
      <c r="A221" s="18">
        <v>206</v>
      </c>
      <c r="B221" s="25" t="s">
        <v>290</v>
      </c>
      <c r="C221" s="31" t="s">
        <v>289</v>
      </c>
      <c r="D221" s="23" t="s">
        <v>291</v>
      </c>
      <c r="E221" s="32" t="s">
        <v>18</v>
      </c>
      <c r="F221" s="24">
        <f>F222</f>
        <v>200</v>
      </c>
      <c r="G221" s="24">
        <f>G222</f>
        <v>200</v>
      </c>
      <c r="H221" s="24">
        <f>H222</f>
        <v>200</v>
      </c>
    </row>
    <row r="222" spans="1:8" s="60" customFormat="1" ht="25.5">
      <c r="A222" s="18">
        <v>207</v>
      </c>
      <c r="B222" s="48" t="s">
        <v>292</v>
      </c>
      <c r="C222" s="35" t="s">
        <v>289</v>
      </c>
      <c r="D222" s="29" t="s">
        <v>293</v>
      </c>
      <c r="E222" s="36" t="s">
        <v>294</v>
      </c>
      <c r="F222" s="30">
        <v>200</v>
      </c>
      <c r="G222" s="30">
        <v>200</v>
      </c>
      <c r="H222" s="30">
        <v>200</v>
      </c>
    </row>
    <row r="223" spans="1:8" s="60" customFormat="1" ht="102">
      <c r="A223" s="18">
        <v>208</v>
      </c>
      <c r="B223" s="25" t="s">
        <v>280</v>
      </c>
      <c r="C223" s="31">
        <v>1006</v>
      </c>
      <c r="D223" s="61" t="s">
        <v>17</v>
      </c>
      <c r="E223" s="62" t="s">
        <v>295</v>
      </c>
      <c r="F223" s="63">
        <f>F224+F225+F226</f>
        <v>786.7</v>
      </c>
      <c r="G223" s="63">
        <f>G224+G225+G226</f>
        <v>795.1999999999999</v>
      </c>
      <c r="H223" s="63">
        <f>H224+H225+H226</f>
        <v>803.6999999999999</v>
      </c>
    </row>
    <row r="224" spans="1:8" s="60" customFormat="1" ht="102">
      <c r="A224" s="18">
        <v>209</v>
      </c>
      <c r="B224" s="48" t="s">
        <v>296</v>
      </c>
      <c r="C224" s="35">
        <v>1006</v>
      </c>
      <c r="D224" s="64" t="s">
        <v>281</v>
      </c>
      <c r="E224" s="35">
        <v>120</v>
      </c>
      <c r="F224" s="30">
        <v>38.5</v>
      </c>
      <c r="G224" s="30">
        <v>38.9</v>
      </c>
      <c r="H224" s="30">
        <v>39.3</v>
      </c>
    </row>
    <row r="225" spans="1:8" s="60" customFormat="1" ht="102">
      <c r="A225" s="18">
        <v>210</v>
      </c>
      <c r="B225" s="48" t="s">
        <v>296</v>
      </c>
      <c r="C225" s="65" t="s">
        <v>289</v>
      </c>
      <c r="D225" s="66" t="s">
        <v>283</v>
      </c>
      <c r="E225" s="35">
        <v>120</v>
      </c>
      <c r="F225" s="30">
        <v>704.2</v>
      </c>
      <c r="G225" s="30">
        <v>711.3</v>
      </c>
      <c r="H225" s="30">
        <v>718.4</v>
      </c>
    </row>
    <row r="226" spans="1:8" s="6" customFormat="1" ht="102">
      <c r="A226" s="18">
        <v>211</v>
      </c>
      <c r="B226" s="48" t="s">
        <v>296</v>
      </c>
      <c r="C226" s="65" t="s">
        <v>289</v>
      </c>
      <c r="D226" s="36" t="s">
        <v>283</v>
      </c>
      <c r="E226" s="35">
        <v>240</v>
      </c>
      <c r="F226" s="67">
        <v>44</v>
      </c>
      <c r="G226" s="67">
        <v>45</v>
      </c>
      <c r="H226" s="67">
        <v>46</v>
      </c>
    </row>
    <row r="227" spans="1:8" s="6" customFormat="1" ht="29.25" customHeight="1">
      <c r="A227" s="18">
        <v>212</v>
      </c>
      <c r="B227" s="68" t="s">
        <v>297</v>
      </c>
      <c r="C227" s="31" t="s">
        <v>298</v>
      </c>
      <c r="D227" s="23" t="s">
        <v>32</v>
      </c>
      <c r="E227" s="38" t="s">
        <v>18</v>
      </c>
      <c r="F227" s="24">
        <f aca="true" t="shared" si="24" ref="F227:F228">F228</f>
        <v>1112.6</v>
      </c>
      <c r="G227" s="24">
        <f aca="true" t="shared" si="25" ref="G227:G228">G228</f>
        <v>1112.6</v>
      </c>
      <c r="H227" s="24">
        <f aca="true" t="shared" si="26" ref="H227:H228">H228</f>
        <v>1112.6</v>
      </c>
    </row>
    <row r="228" spans="1:8" s="6" customFormat="1" ht="63.75">
      <c r="A228" s="18">
        <v>213</v>
      </c>
      <c r="B228" s="26" t="s">
        <v>299</v>
      </c>
      <c r="C228" s="31" t="s">
        <v>300</v>
      </c>
      <c r="D228" s="23" t="s">
        <v>224</v>
      </c>
      <c r="E228" s="38" t="s">
        <v>18</v>
      </c>
      <c r="F228" s="24">
        <f t="shared" si="24"/>
        <v>1112.6</v>
      </c>
      <c r="G228" s="24">
        <f t="shared" si="25"/>
        <v>1112.6</v>
      </c>
      <c r="H228" s="24">
        <f t="shared" si="26"/>
        <v>1112.6</v>
      </c>
    </row>
    <row r="229" spans="1:8" s="6" customFormat="1" ht="38.25">
      <c r="A229" s="18">
        <v>214</v>
      </c>
      <c r="B229" s="26" t="s">
        <v>301</v>
      </c>
      <c r="C229" s="31" t="s">
        <v>300</v>
      </c>
      <c r="D229" s="23" t="s">
        <v>302</v>
      </c>
      <c r="E229" s="38" t="s">
        <v>18</v>
      </c>
      <c r="F229" s="24">
        <f>SUM(F230:F230)</f>
        <v>1112.6</v>
      </c>
      <c r="G229" s="24">
        <f>SUM(G230:G230)</f>
        <v>1112.6</v>
      </c>
      <c r="H229" s="24">
        <f>SUM(H230:H230)</f>
        <v>1112.6</v>
      </c>
    </row>
    <row r="230" spans="1:8" s="6" customFormat="1" ht="25.5">
      <c r="A230" s="18">
        <v>215</v>
      </c>
      <c r="B230" s="27" t="s">
        <v>67</v>
      </c>
      <c r="C230" s="35" t="s">
        <v>300</v>
      </c>
      <c r="D230" s="29" t="s">
        <v>303</v>
      </c>
      <c r="E230" s="39" t="s">
        <v>69</v>
      </c>
      <c r="F230" s="30">
        <v>1112.6</v>
      </c>
      <c r="G230" s="30">
        <v>1112.6</v>
      </c>
      <c r="H230" s="30">
        <v>1112.6</v>
      </c>
    </row>
    <row r="231" spans="1:8" s="6" customFormat="1" ht="31.5">
      <c r="A231" s="18">
        <v>216</v>
      </c>
      <c r="B231" s="45" t="s">
        <v>304</v>
      </c>
      <c r="C231" s="31" t="s">
        <v>305</v>
      </c>
      <c r="D231" s="23" t="s">
        <v>32</v>
      </c>
      <c r="E231" s="23" t="s">
        <v>18</v>
      </c>
      <c r="F231" s="24">
        <f>F232</f>
        <v>255</v>
      </c>
      <c r="G231" s="24">
        <f>G232</f>
        <v>255</v>
      </c>
      <c r="H231" s="24">
        <f>H232</f>
        <v>255</v>
      </c>
    </row>
    <row r="232" spans="1:8" s="6" customFormat="1" ht="63.75">
      <c r="A232" s="18">
        <v>217</v>
      </c>
      <c r="B232" s="26" t="s">
        <v>56</v>
      </c>
      <c r="C232" s="31" t="s">
        <v>306</v>
      </c>
      <c r="D232" s="23" t="s">
        <v>58</v>
      </c>
      <c r="E232" s="23" t="s">
        <v>18</v>
      </c>
      <c r="F232" s="24">
        <f>F234</f>
        <v>255</v>
      </c>
      <c r="G232" s="24">
        <f>G234</f>
        <v>255</v>
      </c>
      <c r="H232" s="24">
        <f>H234</f>
        <v>255</v>
      </c>
    </row>
    <row r="233" spans="1:8" s="6" customFormat="1" ht="25.5">
      <c r="A233" s="18">
        <v>218</v>
      </c>
      <c r="B233" s="26" t="s">
        <v>64</v>
      </c>
      <c r="C233" s="31" t="s">
        <v>306</v>
      </c>
      <c r="D233" s="23" t="s">
        <v>65</v>
      </c>
      <c r="E233" s="23" t="s">
        <v>18</v>
      </c>
      <c r="F233" s="24">
        <f>F234</f>
        <v>255</v>
      </c>
      <c r="G233" s="24">
        <f>G234</f>
        <v>255</v>
      </c>
      <c r="H233" s="24">
        <f>H234</f>
        <v>255</v>
      </c>
    </row>
    <row r="234" spans="1:8" s="6" customFormat="1" ht="51">
      <c r="A234" s="18">
        <v>219</v>
      </c>
      <c r="B234" s="27" t="s">
        <v>28</v>
      </c>
      <c r="C234" s="35" t="s">
        <v>306</v>
      </c>
      <c r="D234" s="29" t="s">
        <v>307</v>
      </c>
      <c r="E234" s="29" t="s">
        <v>29</v>
      </c>
      <c r="F234" s="30">
        <v>255</v>
      </c>
      <c r="G234" s="30">
        <v>255</v>
      </c>
      <c r="H234" s="30">
        <v>255</v>
      </c>
    </row>
    <row r="235" spans="1:8" s="6" customFormat="1" ht="12.75">
      <c r="A235" s="18">
        <v>220</v>
      </c>
      <c r="B235" s="69" t="s">
        <v>308</v>
      </c>
      <c r="C235" s="22"/>
      <c r="D235" s="23"/>
      <c r="E235" s="23"/>
      <c r="F235" s="24">
        <f>F16+F72+F76+F93+F110+F128+F185+F189+F203+F227+F231</f>
        <v>559049.3600000001</v>
      </c>
      <c r="G235" s="24">
        <f>G16+G72+G76+G93+G110+G128+G185+G189+G203+G227+G231</f>
        <v>544888.8999999999</v>
      </c>
      <c r="H235" s="24">
        <f>H16+H72+H76+H93+H110+H128+H185+H189+H203+H227+H231</f>
        <v>537082.2999999999</v>
      </c>
    </row>
    <row r="236" spans="1:8" s="6" customFormat="1" ht="12.75">
      <c r="A236" s="1"/>
      <c r="B236" s="4"/>
      <c r="C236" s="4"/>
      <c r="D236" s="4"/>
      <c r="E236" s="4"/>
      <c r="F236" s="4"/>
      <c r="G236" s="4"/>
      <c r="H236" s="4"/>
    </row>
    <row r="237" spans="1:8" s="6" customFormat="1" ht="12.75">
      <c r="A237" s="1"/>
      <c r="B237" s="4"/>
      <c r="C237" s="4"/>
      <c r="D237" s="4"/>
      <c r="E237" s="4"/>
      <c r="F237" s="4"/>
      <c r="G237" s="4"/>
      <c r="H237" s="4"/>
    </row>
    <row r="238" spans="1:8" s="6" customFormat="1" ht="12.75">
      <c r="A238" s="1"/>
      <c r="B238" s="4"/>
      <c r="C238" s="4"/>
      <c r="D238" s="4"/>
      <c r="E238" s="4"/>
      <c r="F238" s="70"/>
      <c r="G238" s="4"/>
      <c r="H238" s="4"/>
    </row>
    <row r="239" spans="1:8" s="6" customFormat="1" ht="12.75">
      <c r="A239" s="1"/>
      <c r="B239" s="4"/>
      <c r="C239" s="4"/>
      <c r="D239" s="4"/>
      <c r="E239" s="4"/>
      <c r="F239" s="4"/>
      <c r="G239" s="4"/>
      <c r="H239" s="4"/>
    </row>
    <row r="240" spans="1:8" s="6" customFormat="1" ht="12.75">
      <c r="A240" s="1"/>
      <c r="B240" s="4"/>
      <c r="C240" s="4"/>
      <c r="D240" s="4"/>
      <c r="E240" s="4"/>
      <c r="F240" s="4"/>
      <c r="G240" s="4"/>
      <c r="H240" s="4"/>
    </row>
    <row r="241" spans="1:8" s="6" customFormat="1" ht="12.75">
      <c r="A241" s="1"/>
      <c r="B241" s="4"/>
      <c r="C241" s="4"/>
      <c r="D241" s="4"/>
      <c r="E241" s="4"/>
      <c r="F241" s="4"/>
      <c r="G241" s="4"/>
      <c r="H241" s="4"/>
    </row>
    <row r="242" spans="1:8" s="6" customFormat="1" ht="12.75">
      <c r="A242" s="1"/>
      <c r="B242" s="4"/>
      <c r="C242" s="4"/>
      <c r="D242" s="4"/>
      <c r="E242" s="4"/>
      <c r="F242" s="4"/>
      <c r="G242" s="4"/>
      <c r="H242" s="4"/>
    </row>
    <row r="243" spans="1:8" s="6" customFormat="1" ht="12.75">
      <c r="A243" s="1"/>
      <c r="B243" s="4"/>
      <c r="C243" s="4"/>
      <c r="D243" s="4"/>
      <c r="E243" s="4"/>
      <c r="F243" s="4"/>
      <c r="G243" s="4"/>
      <c r="H243" s="4"/>
    </row>
    <row r="244" spans="1:8" s="6" customFormat="1" ht="12.75">
      <c r="A244" s="1"/>
      <c r="B244" s="4"/>
      <c r="C244" s="4"/>
      <c r="D244" s="4"/>
      <c r="E244" s="4"/>
      <c r="F244" s="4"/>
      <c r="G244" s="4"/>
      <c r="H244" s="4"/>
    </row>
    <row r="245" spans="1:8" s="6" customFormat="1" ht="12.75">
      <c r="A245" s="1"/>
      <c r="B245" s="4"/>
      <c r="C245" s="4"/>
      <c r="D245" s="4"/>
      <c r="E245" s="4"/>
      <c r="F245" s="4"/>
      <c r="G245" s="4"/>
      <c r="H245" s="4"/>
    </row>
    <row r="246" spans="1:8" s="6" customFormat="1" ht="12.75">
      <c r="A246" s="1"/>
      <c r="B246" s="4"/>
      <c r="C246" s="4"/>
      <c r="D246" s="4"/>
      <c r="E246" s="4"/>
      <c r="F246" s="4"/>
      <c r="G246" s="4"/>
      <c r="H246" s="4"/>
    </row>
    <row r="247" spans="1:8" s="6" customFormat="1" ht="12.75">
      <c r="A247" s="1"/>
      <c r="B247" s="4"/>
      <c r="C247" s="4"/>
      <c r="D247" s="4"/>
      <c r="E247" s="4"/>
      <c r="F247" s="4"/>
      <c r="G247" s="4"/>
      <c r="H247" s="4"/>
    </row>
    <row r="248" spans="1:8" s="6" customFormat="1" ht="12.75">
      <c r="A248" s="1"/>
      <c r="B248" s="4"/>
      <c r="C248" s="4"/>
      <c r="D248" s="4"/>
      <c r="E248" s="4"/>
      <c r="F248" s="4"/>
      <c r="G248" s="4"/>
      <c r="H248" s="4"/>
    </row>
    <row r="249" spans="1:8" s="6" customFormat="1" ht="12.75">
      <c r="A249" s="1"/>
      <c r="B249" s="4"/>
      <c r="C249" s="4"/>
      <c r="D249" s="4"/>
      <c r="E249" s="4"/>
      <c r="F249" s="4"/>
      <c r="G249" s="4"/>
      <c r="H249" s="4"/>
    </row>
    <row r="250" spans="1:8" s="6" customFormat="1" ht="12.75">
      <c r="A250" s="1"/>
      <c r="B250" s="4"/>
      <c r="C250" s="4"/>
      <c r="D250" s="4"/>
      <c r="E250" s="4"/>
      <c r="F250" s="4"/>
      <c r="G250" s="4"/>
      <c r="H250" s="4"/>
    </row>
    <row r="251" spans="1:8" s="6" customFormat="1" ht="12.75">
      <c r="A251" s="1"/>
      <c r="B251" s="4"/>
      <c r="C251" s="4"/>
      <c r="D251" s="4"/>
      <c r="E251" s="4"/>
      <c r="F251" s="4"/>
      <c r="G251" s="4"/>
      <c r="H251" s="4"/>
    </row>
    <row r="252" spans="1:8" s="6" customFormat="1" ht="12.75">
      <c r="A252" s="1"/>
      <c r="B252" s="4"/>
      <c r="C252" s="4"/>
      <c r="D252" s="4"/>
      <c r="E252" s="4"/>
      <c r="F252" s="4"/>
      <c r="G252" s="4"/>
      <c r="H252" s="4"/>
    </row>
    <row r="253" spans="1:8" s="6" customFormat="1" ht="12.75">
      <c r="A253" s="1"/>
      <c r="B253" s="4"/>
      <c r="C253" s="4"/>
      <c r="D253" s="4"/>
      <c r="E253" s="4"/>
      <c r="F253" s="4"/>
      <c r="G253" s="4"/>
      <c r="H253" s="4"/>
    </row>
    <row r="254" spans="1:8" s="6" customFormat="1" ht="12.75">
      <c r="A254" s="1"/>
      <c r="B254" s="4"/>
      <c r="C254" s="4"/>
      <c r="D254" s="4"/>
      <c r="E254" s="4"/>
      <c r="F254" s="4"/>
      <c r="G254" s="4"/>
      <c r="H254" s="4"/>
    </row>
    <row r="255" spans="1:8" s="6" customFormat="1" ht="12.75">
      <c r="A255" s="1"/>
      <c r="B255" s="4"/>
      <c r="C255" s="4"/>
      <c r="D255" s="4"/>
      <c r="E255" s="4"/>
      <c r="F255" s="4"/>
      <c r="G255" s="4"/>
      <c r="H255" s="4"/>
    </row>
    <row r="256" spans="1:8" s="6" customFormat="1" ht="12.75">
      <c r="A256" s="1"/>
      <c r="B256" s="4"/>
      <c r="C256" s="4"/>
      <c r="D256" s="4"/>
      <c r="E256" s="4"/>
      <c r="F256" s="4"/>
      <c r="G256" s="4"/>
      <c r="H256" s="4"/>
    </row>
    <row r="257" spans="1:8" s="6" customFormat="1" ht="12.75">
      <c r="A257" s="1"/>
      <c r="B257" s="4"/>
      <c r="C257" s="4"/>
      <c r="D257" s="4"/>
      <c r="E257" s="4"/>
      <c r="F257" s="4"/>
      <c r="G257" s="4"/>
      <c r="H257" s="4"/>
    </row>
    <row r="258" spans="1:8" s="6" customFormat="1" ht="12.75">
      <c r="A258" s="1"/>
      <c r="B258" s="4"/>
      <c r="C258" s="4"/>
      <c r="D258" s="4"/>
      <c r="E258" s="4"/>
      <c r="F258" s="4"/>
      <c r="G258" s="4"/>
      <c r="H258" s="4"/>
    </row>
  </sheetData>
  <sheetProtection selectLockedCells="1" selectUnlockedCells="1"/>
  <mergeCells count="9">
    <mergeCell ref="E1:H1"/>
    <mergeCell ref="E2:H2"/>
    <mergeCell ref="E3:H3"/>
    <mergeCell ref="E4:H4"/>
    <mergeCell ref="E5:H5"/>
    <mergeCell ref="E6:H6"/>
    <mergeCell ref="B9:G9"/>
    <mergeCell ref="B10:G10"/>
    <mergeCell ref="B11:G11"/>
  </mergeCells>
  <printOptions/>
  <pageMargins left="0.5902777777777778" right="0.39375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/>
  <dcterms:created xsi:type="dcterms:W3CDTF">2021-11-13T18:50:40Z</dcterms:created>
  <dcterms:modified xsi:type="dcterms:W3CDTF">2021-11-14T10:33:36Z</dcterms:modified>
  <cp:category/>
  <cp:version/>
  <cp:contentType/>
  <cp:contentStatus/>
  <cp:revision>4</cp:revision>
</cp:coreProperties>
</file>